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427" windowWidth="21573" windowHeight="16240" tabRatio="469" activeTab="0"/>
  </bookViews>
  <sheets>
    <sheet name="2&amp;4 digit current, CVM,% change" sheetId="1" r:id="rId1"/>
    <sheet name="2 digit as a % share of spend" sheetId="2" r:id="rId2"/>
    <sheet name="broad fields % share spend " sheetId="3" r:id="rId3"/>
    <sheet name="% increase broad fields spend " sheetId="4" r:id="rId4"/>
  </sheets>
  <definedNames/>
  <calcPr fullCalcOnLoad="1"/>
</workbook>
</file>

<file path=xl/sharedStrings.xml><?xml version="1.0" encoding="utf-8"?>
<sst xmlns="http://schemas.openxmlformats.org/spreadsheetml/2006/main" count="582" uniqueCount="194">
  <si>
    <t>NB: Science comprises mathematical science (RFCD code 23); physical sciences (24), chemical sciences (25); earth sciences (26), biological sciences (27 and agricultural, veterinary and environmental sciences (30); Arts, Humanities and social sciences includes architecture, urban environment and building (31).</t>
  </si>
  <si>
    <t>Policy And Political Science</t>
  </si>
  <si>
    <t>Political Science</t>
  </si>
  <si>
    <t>Policy And Administration</t>
  </si>
  <si>
    <t>Other Policy And Political Science</t>
  </si>
  <si>
    <t>Studies In Human Society</t>
  </si>
  <si>
    <t>Sociology</t>
  </si>
  <si>
    <t>Social Work</t>
  </si>
  <si>
    <t>Anthropology</t>
  </si>
  <si>
    <t>Human Geography</t>
  </si>
  <si>
    <t>Demography</t>
  </si>
  <si>
    <t>History And Philosophy Of Science And Medicine</t>
  </si>
  <si>
    <t>Other Studies In Human Society</t>
  </si>
  <si>
    <t>Behavioural And Cognitive Sciences</t>
  </si>
  <si>
    <t>Psychology</t>
  </si>
  <si>
    <t>Linguistics</t>
  </si>
  <si>
    <t>Cognitive Science</t>
  </si>
  <si>
    <t>Other Behavioural And Cognitive Sciences</t>
  </si>
  <si>
    <t>Law, Justice And Law Enforcement</t>
  </si>
  <si>
    <t>Law</t>
  </si>
  <si>
    <t>Professional Development Of Law Practitioners</t>
  </si>
  <si>
    <t>Justice And Legal Studies</t>
  </si>
  <si>
    <t>Law Enforcement</t>
  </si>
  <si>
    <t>Commonwealth</t>
  </si>
  <si>
    <t>Total</t>
  </si>
  <si>
    <t>HERD</t>
  </si>
  <si>
    <t>Codes</t>
  </si>
  <si>
    <t>$'000</t>
  </si>
  <si>
    <t>Mathematical Sciences</t>
  </si>
  <si>
    <t>Mathematics</t>
  </si>
  <si>
    <t>-</t>
  </si>
  <si>
    <t>Statistics</t>
  </si>
  <si>
    <t>Other Mathematical Sciences</t>
  </si>
  <si>
    <t>Physical Sciences</t>
  </si>
  <si>
    <t>Astronomical Sciences</t>
  </si>
  <si>
    <t>Theoretical And Condensed Matter Physics</t>
  </si>
  <si>
    <t>Atomic And Molecular Physics; Nuclear And Particle Physics; Plasma Physics</t>
  </si>
  <si>
    <t>Optical Physics</t>
  </si>
  <si>
    <t>Classical Physics</t>
  </si>
  <si>
    <t>Other Physical Sciences</t>
  </si>
  <si>
    <t>Chemical Sciences</t>
  </si>
  <si>
    <t>Physical Chemistry (Incl. Structural)</t>
  </si>
  <si>
    <t>Inorganic Chemistry</t>
  </si>
  <si>
    <t>Organic Chemistry</t>
  </si>
  <si>
    <t>Analytical Chemistry</t>
  </si>
  <si>
    <t xml:space="preserve">Commonwealth, State and Territory and Higher Education expenditure on R&amp;D for 2000/1, 2002/3, 2004/5 and 2006; by 2 and 4 digit RFCD codes;in current year and chain volume measures; and % change in real terms (chain volume measures) </t>
  </si>
  <si>
    <t>Higher Education data is calender year 2000, 20002, 2004 and 2006.</t>
  </si>
  <si>
    <t xml:space="preserve">Public' is the aggregate of total government and higher education. </t>
  </si>
  <si>
    <t>Notes:</t>
  </si>
  <si>
    <t>all data sourced from ABS</t>
  </si>
  <si>
    <t>Other Journalism, Librarianship And Curatorial Studies</t>
  </si>
  <si>
    <t>The Arts</t>
  </si>
  <si>
    <t>Performing Arts</t>
  </si>
  <si>
    <t>Visual Arts And Crafts</t>
  </si>
  <si>
    <t>Cinema, Electronic Arts And Multimedia</t>
  </si>
  <si>
    <t>Design Studies</t>
  </si>
  <si>
    <t>Other Arts</t>
  </si>
  <si>
    <t>Language And Culture</t>
  </si>
  <si>
    <t>Language Studies</t>
  </si>
  <si>
    <t>Literature Studies</t>
  </si>
  <si>
    <t>Cultural Studies</t>
  </si>
  <si>
    <t>Other Language And Culture</t>
  </si>
  <si>
    <t>History And Archaeology</t>
  </si>
  <si>
    <t>Historical Studies</t>
  </si>
  <si>
    <t>Archaeology And Prehistory</t>
  </si>
  <si>
    <t>Other History And Archaeology</t>
  </si>
  <si>
    <t>Philosophy And Religion</t>
  </si>
  <si>
    <t>Philosophy</t>
  </si>
  <si>
    <t>Religion And Religious Traditions</t>
  </si>
  <si>
    <t>Other Philosophy And Religion</t>
  </si>
  <si>
    <t>Soil And Water Sciences</t>
  </si>
  <si>
    <t>Crop And Pasture Production</t>
  </si>
  <si>
    <t>Horticulture</t>
  </si>
  <si>
    <t>Animal Production</t>
  </si>
  <si>
    <t>Veterinary Sciences</t>
  </si>
  <si>
    <t>Forestry Sciences</t>
  </si>
  <si>
    <t>Fisheries Sciences</t>
  </si>
  <si>
    <t>Environmental Sciences</t>
  </si>
  <si>
    <t>Land, Parks And Agriculture Management</t>
  </si>
  <si>
    <t>Other Agricultural, Veterinary And Environmental Sciences</t>
  </si>
  <si>
    <t>Architecture, Urban Environment And Building</t>
  </si>
  <si>
    <t>Architecture And Urban Environment</t>
  </si>
  <si>
    <t>Building</t>
  </si>
  <si>
    <t>Other Architecture, Urban Environment And Building</t>
  </si>
  <si>
    <t>Medical And Health Sciences</t>
  </si>
  <si>
    <t>Immunology</t>
  </si>
  <si>
    <t>Medical Biochemistry And Clinical Chemistry</t>
  </si>
  <si>
    <t>Medical Microbiology</t>
  </si>
  <si>
    <t>Other Information, Computing And Communication Sciences</t>
  </si>
  <si>
    <t>Engineering And Technology</t>
  </si>
  <si>
    <t>Industrial Biotechnology And Food Sciences</t>
  </si>
  <si>
    <t>Aerospace Engineering</t>
  </si>
  <si>
    <t>Manufacturing Engineering</t>
  </si>
  <si>
    <t>Automotive Engineering</t>
  </si>
  <si>
    <t>Mechanical And Industrial Engineering</t>
  </si>
  <si>
    <t>Chemical Engineering</t>
  </si>
  <si>
    <t>Resources Engineering</t>
  </si>
  <si>
    <t>Civil Engineering</t>
  </si>
  <si>
    <t>Electrical And Electronic Engineering</t>
  </si>
  <si>
    <t>Geomatic Engineering</t>
  </si>
  <si>
    <t>Environmental Engineering</t>
  </si>
  <si>
    <t>Maritime Engineering</t>
  </si>
  <si>
    <t>Metallurgy</t>
  </si>
  <si>
    <t>Materials Engineering</t>
  </si>
  <si>
    <t>Biomedical Engineering</t>
  </si>
  <si>
    <t>Computer Hardware</t>
  </si>
  <si>
    <t>Communications Technologies</t>
  </si>
  <si>
    <t>Interdisciplinary Engineering</t>
  </si>
  <si>
    <t>Other Engineering And Technology</t>
  </si>
  <si>
    <t>Agricultural, Veterinary And Environmental Sciences</t>
  </si>
  <si>
    <t>Public</t>
  </si>
  <si>
    <t>0</t>
  </si>
  <si>
    <t>Business And Management</t>
  </si>
  <si>
    <t>Banking, Finance And Investment</t>
  </si>
  <si>
    <t>Transportation</t>
  </si>
  <si>
    <t>Tourism</t>
  </si>
  <si>
    <t>Services</t>
  </si>
  <si>
    <t>Other Commerce, Management, Tourism And Services</t>
  </si>
  <si>
    <t>Pharmacology And Pharmaceutical Sciences</t>
  </si>
  <si>
    <t>Medical Physiology</t>
  </si>
  <si>
    <t>Neurosciences</t>
  </si>
  <si>
    <t>Dentistry</t>
  </si>
  <si>
    <t>Optometry</t>
  </si>
  <si>
    <t>Clinical Sciences</t>
  </si>
  <si>
    <t>Nursing</t>
  </si>
  <si>
    <t>Public Health And Health Services</t>
  </si>
  <si>
    <t>Complementary/Alternative Medicine</t>
  </si>
  <si>
    <t>Human Movement And Sports Science</t>
  </si>
  <si>
    <t>Other Medical And Health Sciences</t>
  </si>
  <si>
    <t>Education</t>
  </si>
  <si>
    <t>Education Studies</t>
  </si>
  <si>
    <t>Curriculum Studies</t>
  </si>
  <si>
    <t>Professional Development Of Teachers</t>
  </si>
  <si>
    <t>Other Education</t>
  </si>
  <si>
    <t>Economics</t>
  </si>
  <si>
    <t>Economic Theory</t>
  </si>
  <si>
    <t>Applied Economics</t>
  </si>
  <si>
    <t>Economic History And History Of Economic Thought</t>
  </si>
  <si>
    <t>Econometrics</t>
  </si>
  <si>
    <t>Other Economics</t>
  </si>
  <si>
    <t>Commerce, Management, Tourism And Services</t>
  </si>
  <si>
    <t>Accounting, Auditing And Accountability</t>
  </si>
  <si>
    <t>c'wealth</t>
  </si>
  <si>
    <t>state/t'tory</t>
  </si>
  <si>
    <t>total gov</t>
  </si>
  <si>
    <t>Research Field  Labels</t>
  </si>
  <si>
    <t>% change in real terms 2000 to 2006</t>
  </si>
  <si>
    <t>Chain volume measures in $2006/7</t>
  </si>
  <si>
    <t>current year prices</t>
  </si>
  <si>
    <t>State &amp; territory</t>
  </si>
  <si>
    <t>2 digit codes as a % share of total expenditure by sector 2000/1, 2002/3, 2004/5, 2006/7</t>
  </si>
  <si>
    <t>Science</t>
  </si>
  <si>
    <t>Arts, humanities, social sciences</t>
  </si>
  <si>
    <t>Higher Education</t>
  </si>
  <si>
    <t>Broad fields as a % share of sector R&amp;D spend</t>
  </si>
  <si>
    <t>Higher Ed</t>
  </si>
  <si>
    <t>% change in R&amp;D expenditure from 2000/1 to 2006/7</t>
  </si>
  <si>
    <t>Macromolecular Chemistry</t>
  </si>
  <si>
    <t>Theoretical And Computational Chemistry</t>
  </si>
  <si>
    <t>Other Chemical Sciences</t>
  </si>
  <si>
    <t>Earth Sciences</t>
  </si>
  <si>
    <t>Geology</t>
  </si>
  <si>
    <t>Geophysics</t>
  </si>
  <si>
    <t>Geochemistry</t>
  </si>
  <si>
    <t>Oceanography</t>
  </si>
  <si>
    <t>Hydrology</t>
  </si>
  <si>
    <t>Atmospheric Sciences</t>
  </si>
  <si>
    <t>Other Earth Sciences</t>
  </si>
  <si>
    <t>Biological Sciences</t>
  </si>
  <si>
    <t>Biochemistry And Cell Biology</t>
  </si>
  <si>
    <t>Genetics</t>
  </si>
  <si>
    <t>Microbiology</t>
  </si>
  <si>
    <t>Botany</t>
  </si>
  <si>
    <t>Zoology</t>
  </si>
  <si>
    <t>Physiology</t>
  </si>
  <si>
    <t>Ecology And Evolution</t>
  </si>
  <si>
    <t>Biotechnology</t>
  </si>
  <si>
    <t>Other Biological Sciences</t>
  </si>
  <si>
    <t>Information, Computing And Communication Sciences</t>
  </si>
  <si>
    <t>Information Systems</t>
  </si>
  <si>
    <t>Artificial Intelligence And Signal And Image Processing</t>
  </si>
  <si>
    <t>Computer Software</t>
  </si>
  <si>
    <t>Computation Theory And Mathematics</t>
  </si>
  <si>
    <t>Data Format</t>
  </si>
  <si>
    <t>2004/5</t>
  </si>
  <si>
    <t>2000/01</t>
  </si>
  <si>
    <t>2002/3</t>
  </si>
  <si>
    <t>2006/7</t>
  </si>
  <si>
    <t xml:space="preserve">Total Govt </t>
  </si>
  <si>
    <t>Other Law, Justice And Law Enforcement</t>
  </si>
  <si>
    <t>Journalism, Librarianship And Curatorial Studies</t>
  </si>
  <si>
    <t>Journalism, Communication And Media</t>
  </si>
  <si>
    <t>Librarianship</t>
  </si>
  <si>
    <t>Curatorial Studies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</si>
</sst>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0.000"/>
    <numFmt numFmtId="175" formatCode="0.000%"/>
    <numFmt numFmtId="176" formatCode="0.000000000000%"/>
    <numFmt numFmtId="177" formatCode="0.0%"/>
    <numFmt numFmtId="178" formatCode="0.000000000000000%"/>
  </numFmts>
  <fonts count="4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0"/>
    </font>
    <font>
      <b/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7" fontId="7" fillId="0" borderId="0" xfId="0" applyNumberFormat="1" applyFont="1" applyAlignment="1">
      <alignment horizontal="right"/>
    </xf>
    <xf numFmtId="177" fontId="7" fillId="0" borderId="0" xfId="0" applyNumberFormat="1" applyFont="1" applyAlignment="1">
      <alignment horizontal="left"/>
    </xf>
    <xf numFmtId="177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177" fontId="8" fillId="0" borderId="0" xfId="0" applyNumberFormat="1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177" fontId="8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177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177" fontId="9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7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177" fontId="0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" fillId="0" borderId="0" xfId="0" applyFont="1" applyAlignment="1">
      <alignment horizontal="left"/>
    </xf>
    <xf numFmtId="177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Alignment="1">
      <alignment/>
    </xf>
    <xf numFmtId="177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177" fontId="1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right"/>
    </xf>
    <xf numFmtId="177" fontId="1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 horizontal="right"/>
    </xf>
    <xf numFmtId="177" fontId="4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77" fontId="0" fillId="0" borderId="0" xfId="0" applyNumberFormat="1" applyFont="1" applyFill="1" applyAlignment="1">
      <alignment horizontal="right"/>
    </xf>
    <xf numFmtId="177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1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7" fontId="0" fillId="0" borderId="0" xfId="0" applyNumberFormat="1" applyAlignment="1">
      <alignment horizontal="center"/>
    </xf>
    <xf numFmtId="0" fontId="0" fillId="0" borderId="0" xfId="0" applyFont="1" applyAlignment="1" quotePrefix="1">
      <alignment horizontal="left"/>
    </xf>
    <xf numFmtId="17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3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77" fontId="9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270"/>
  <sheetViews>
    <sheetView tabSelected="1" zoomScalePageLayoutView="0" workbookViewId="0" topLeftCell="B1">
      <selection activeCell="BH59" sqref="BH59"/>
    </sheetView>
  </sheetViews>
  <sheetFormatPr defaultColWidth="11.00390625" defaultRowHeight="12.75"/>
  <cols>
    <col min="1" max="1" width="3.75390625" style="20" hidden="1" customWidth="1"/>
    <col min="2" max="2" width="4.75390625" style="23" bestFit="1" customWidth="1"/>
    <col min="3" max="3" width="33.375" style="20" customWidth="1"/>
    <col min="4" max="7" width="8.875" style="20" customWidth="1"/>
    <col min="8" max="8" width="1.25" style="20" customWidth="1"/>
    <col min="9" max="10" width="7.375" style="20" bestFit="1" customWidth="1"/>
    <col min="11" max="11" width="7.375" style="20" customWidth="1"/>
    <col min="12" max="12" width="8.875" style="20" customWidth="1"/>
    <col min="13" max="13" width="1.12109375" style="20" customWidth="1"/>
    <col min="14" max="17" width="9.125" style="20" customWidth="1"/>
    <col min="18" max="18" width="1.625" style="20" customWidth="1"/>
    <col min="19" max="22" width="9.125" style="20" customWidth="1"/>
    <col min="23" max="23" width="1.625" style="20" customWidth="1"/>
    <col min="24" max="27" width="9.00390625" style="20" customWidth="1"/>
    <col min="28" max="28" width="0.74609375" style="20" customWidth="1"/>
    <col min="29" max="32" width="9.25390625" style="20" customWidth="1"/>
    <col min="33" max="33" width="1.37890625" style="20" customWidth="1"/>
    <col min="34" max="37" width="8.875" style="20" customWidth="1"/>
    <col min="38" max="38" width="1.12109375" style="20" customWidth="1"/>
    <col min="39" max="42" width="9.00390625" style="20" customWidth="1"/>
    <col min="43" max="43" width="1.00390625" style="20" customWidth="1"/>
    <col min="44" max="47" width="8.875" style="20" customWidth="1"/>
    <col min="48" max="48" width="1.625" style="20" customWidth="1"/>
    <col min="49" max="52" width="8.875" style="20" customWidth="1"/>
    <col min="53" max="53" width="1.37890625" style="20" customWidth="1"/>
    <col min="54" max="54" width="7.875" style="22" customWidth="1"/>
    <col min="55" max="55" width="9.625" style="22" customWidth="1"/>
    <col min="56" max="56" width="9.75390625" style="22" customWidth="1"/>
    <col min="57" max="58" width="7.875" style="22" customWidth="1"/>
    <col min="59" max="59" width="11.00390625" style="31" customWidth="1"/>
  </cols>
  <sheetData>
    <row r="1" spans="2:32" ht="12.75">
      <c r="B1" s="78" t="s">
        <v>45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59" s="13" customFormat="1" ht="12.75">
      <c r="A2" s="33"/>
      <c r="B2" s="38"/>
      <c r="C2" s="34"/>
      <c r="D2" s="80" t="s">
        <v>148</v>
      </c>
      <c r="E2" s="80"/>
      <c r="F2" s="80"/>
      <c r="G2" s="80"/>
      <c r="H2" s="34"/>
      <c r="I2" s="80" t="s">
        <v>148</v>
      </c>
      <c r="J2" s="80"/>
      <c r="K2" s="80"/>
      <c r="L2" s="80"/>
      <c r="M2" s="34"/>
      <c r="N2" s="80" t="s">
        <v>148</v>
      </c>
      <c r="O2" s="80"/>
      <c r="P2" s="80"/>
      <c r="Q2" s="80"/>
      <c r="R2" s="34"/>
      <c r="S2" s="80" t="s">
        <v>148</v>
      </c>
      <c r="T2" s="80"/>
      <c r="U2" s="80"/>
      <c r="V2" s="80"/>
      <c r="W2" s="34"/>
      <c r="X2" s="80" t="s">
        <v>148</v>
      </c>
      <c r="Y2" s="80"/>
      <c r="Z2" s="80"/>
      <c r="AA2" s="80"/>
      <c r="AB2" s="34"/>
      <c r="AC2" s="80" t="s">
        <v>147</v>
      </c>
      <c r="AD2" s="80"/>
      <c r="AE2" s="80"/>
      <c r="AF2" s="80"/>
      <c r="AG2" s="34"/>
      <c r="AH2" s="80" t="s">
        <v>147</v>
      </c>
      <c r="AI2" s="80"/>
      <c r="AJ2" s="80"/>
      <c r="AK2" s="80"/>
      <c r="AL2" s="34"/>
      <c r="AM2" s="80" t="s">
        <v>147</v>
      </c>
      <c r="AN2" s="80"/>
      <c r="AO2" s="80"/>
      <c r="AP2" s="80"/>
      <c r="AQ2" s="34"/>
      <c r="AR2" s="80" t="s">
        <v>147</v>
      </c>
      <c r="AS2" s="80"/>
      <c r="AT2" s="80"/>
      <c r="AU2" s="80"/>
      <c r="AV2" s="34"/>
      <c r="AW2" s="80" t="s">
        <v>147</v>
      </c>
      <c r="AX2" s="80"/>
      <c r="AY2" s="80"/>
      <c r="AZ2" s="80"/>
      <c r="BA2" s="34"/>
      <c r="BB2" s="81" t="s">
        <v>146</v>
      </c>
      <c r="BC2" s="80"/>
      <c r="BD2" s="80"/>
      <c r="BE2" s="80"/>
      <c r="BF2" s="80"/>
      <c r="BG2" s="49"/>
    </row>
    <row r="3" spans="1:59" s="10" customFormat="1" ht="12.75">
      <c r="A3" s="35"/>
      <c r="B3" s="38"/>
      <c r="C3" s="12"/>
      <c r="D3" s="12" t="s">
        <v>185</v>
      </c>
      <c r="E3" s="12" t="s">
        <v>186</v>
      </c>
      <c r="F3" s="12" t="s">
        <v>184</v>
      </c>
      <c r="G3" s="12" t="s">
        <v>187</v>
      </c>
      <c r="H3" s="12"/>
      <c r="I3" s="12" t="s">
        <v>185</v>
      </c>
      <c r="J3" s="12" t="s">
        <v>186</v>
      </c>
      <c r="K3" s="12" t="s">
        <v>184</v>
      </c>
      <c r="L3" s="12" t="s">
        <v>187</v>
      </c>
      <c r="M3" s="12"/>
      <c r="N3" s="12" t="s">
        <v>185</v>
      </c>
      <c r="O3" s="12" t="s">
        <v>186</v>
      </c>
      <c r="P3" s="12" t="s">
        <v>184</v>
      </c>
      <c r="Q3" s="12" t="s">
        <v>187</v>
      </c>
      <c r="R3" s="12"/>
      <c r="S3" s="12">
        <v>2000</v>
      </c>
      <c r="T3" s="12">
        <v>2002</v>
      </c>
      <c r="U3" s="12">
        <v>2004</v>
      </c>
      <c r="V3" s="12">
        <v>2006</v>
      </c>
      <c r="W3" s="12"/>
      <c r="X3" s="12">
        <v>2000</v>
      </c>
      <c r="Y3" s="12">
        <v>2002</v>
      </c>
      <c r="Z3" s="12">
        <v>2004</v>
      </c>
      <c r="AA3" s="12">
        <v>2006</v>
      </c>
      <c r="AB3" s="12"/>
      <c r="AC3" s="12" t="s">
        <v>185</v>
      </c>
      <c r="AD3" s="12" t="s">
        <v>186</v>
      </c>
      <c r="AE3" s="12" t="s">
        <v>184</v>
      </c>
      <c r="AF3" s="12" t="s">
        <v>187</v>
      </c>
      <c r="AG3" s="12"/>
      <c r="AH3" s="12" t="s">
        <v>185</v>
      </c>
      <c r="AI3" s="12" t="s">
        <v>186</v>
      </c>
      <c r="AJ3" s="12" t="s">
        <v>184</v>
      </c>
      <c r="AK3" s="12" t="s">
        <v>187</v>
      </c>
      <c r="AL3" s="12"/>
      <c r="AM3" s="12" t="s">
        <v>185</v>
      </c>
      <c r="AN3" s="12" t="s">
        <v>186</v>
      </c>
      <c r="AO3" s="12" t="s">
        <v>184</v>
      </c>
      <c r="AP3" s="12" t="s">
        <v>187</v>
      </c>
      <c r="AQ3" s="12"/>
      <c r="AR3" s="12">
        <v>2000</v>
      </c>
      <c r="AS3" s="12">
        <v>2002</v>
      </c>
      <c r="AT3" s="12">
        <v>2004</v>
      </c>
      <c r="AU3" s="12">
        <v>2006</v>
      </c>
      <c r="AV3" s="12"/>
      <c r="AW3" s="12">
        <v>2000</v>
      </c>
      <c r="AX3" s="12">
        <v>2002</v>
      </c>
      <c r="AY3" s="12">
        <v>2004</v>
      </c>
      <c r="AZ3" s="12">
        <v>2006</v>
      </c>
      <c r="BA3" s="12"/>
      <c r="BB3" s="50"/>
      <c r="BC3" s="37"/>
      <c r="BD3" s="37"/>
      <c r="BE3" s="37"/>
      <c r="BF3" s="37"/>
      <c r="BG3" s="44"/>
    </row>
    <row r="4" spans="1:59" s="10" customFormat="1" ht="12.75">
      <c r="A4" s="35"/>
      <c r="B4" s="38"/>
      <c r="C4" s="12"/>
      <c r="D4" s="80" t="s">
        <v>23</v>
      </c>
      <c r="E4" s="80"/>
      <c r="F4" s="80"/>
      <c r="G4" s="80"/>
      <c r="H4" s="12"/>
      <c r="I4" s="80" t="s">
        <v>149</v>
      </c>
      <c r="J4" s="80"/>
      <c r="K4" s="80"/>
      <c r="L4" s="80"/>
      <c r="M4" s="12"/>
      <c r="N4" s="80" t="s">
        <v>188</v>
      </c>
      <c r="O4" s="80"/>
      <c r="P4" s="80"/>
      <c r="Q4" s="80"/>
      <c r="R4" s="12"/>
      <c r="S4" s="80" t="s">
        <v>153</v>
      </c>
      <c r="T4" s="80"/>
      <c r="U4" s="80"/>
      <c r="V4" s="80"/>
      <c r="W4" s="12"/>
      <c r="X4" s="80" t="s">
        <v>110</v>
      </c>
      <c r="Y4" s="80"/>
      <c r="Z4" s="80"/>
      <c r="AA4" s="80"/>
      <c r="AB4" s="12"/>
      <c r="AC4" s="80" t="s">
        <v>23</v>
      </c>
      <c r="AD4" s="80"/>
      <c r="AE4" s="80"/>
      <c r="AF4" s="80"/>
      <c r="AG4" s="12"/>
      <c r="AH4" s="80" t="s">
        <v>149</v>
      </c>
      <c r="AI4" s="80"/>
      <c r="AJ4" s="80"/>
      <c r="AK4" s="80"/>
      <c r="AL4" s="12"/>
      <c r="AM4" s="80" t="s">
        <v>188</v>
      </c>
      <c r="AN4" s="80"/>
      <c r="AO4" s="80"/>
      <c r="AP4" s="80"/>
      <c r="AQ4" s="12"/>
      <c r="AR4" s="80" t="s">
        <v>153</v>
      </c>
      <c r="AS4" s="80"/>
      <c r="AT4" s="80"/>
      <c r="AU4" s="80"/>
      <c r="AV4" s="12"/>
      <c r="AW4" s="80" t="s">
        <v>110</v>
      </c>
      <c r="AX4" s="80"/>
      <c r="AY4" s="80"/>
      <c r="AZ4" s="80"/>
      <c r="BA4" s="12"/>
      <c r="BB4" s="37"/>
      <c r="BC4" s="37"/>
      <c r="BD4" s="37"/>
      <c r="BE4" s="37"/>
      <c r="BF4" s="37"/>
      <c r="BG4" s="44"/>
    </row>
    <row r="5" spans="1:59" s="9" customFormat="1" ht="12.75">
      <c r="A5" s="15"/>
      <c r="B5" s="23" t="s">
        <v>26</v>
      </c>
      <c r="C5" s="17" t="s">
        <v>145</v>
      </c>
      <c r="D5" s="17" t="s">
        <v>27</v>
      </c>
      <c r="E5" s="17" t="s">
        <v>27</v>
      </c>
      <c r="F5" s="17" t="s">
        <v>27</v>
      </c>
      <c r="G5" s="17" t="s">
        <v>27</v>
      </c>
      <c r="H5" s="17"/>
      <c r="I5" s="17" t="s">
        <v>27</v>
      </c>
      <c r="J5" s="17" t="s">
        <v>27</v>
      </c>
      <c r="K5" s="17" t="s">
        <v>27</v>
      </c>
      <c r="L5" s="17" t="s">
        <v>27</v>
      </c>
      <c r="M5" s="17"/>
      <c r="N5" s="17" t="s">
        <v>27</v>
      </c>
      <c r="O5" s="17" t="s">
        <v>27</v>
      </c>
      <c r="P5" s="17" t="s">
        <v>27</v>
      </c>
      <c r="Q5" s="17" t="s">
        <v>27</v>
      </c>
      <c r="R5" s="17"/>
      <c r="S5" s="17" t="s">
        <v>27</v>
      </c>
      <c r="T5" s="17" t="s">
        <v>27</v>
      </c>
      <c r="U5" s="17" t="s">
        <v>27</v>
      </c>
      <c r="V5" s="17" t="s">
        <v>27</v>
      </c>
      <c r="W5" s="17"/>
      <c r="X5" s="17" t="s">
        <v>27</v>
      </c>
      <c r="Y5" s="17" t="s">
        <v>27</v>
      </c>
      <c r="Z5" s="17" t="s">
        <v>27</v>
      </c>
      <c r="AA5" s="17" t="s">
        <v>27</v>
      </c>
      <c r="AB5" s="17"/>
      <c r="AC5" s="17" t="s">
        <v>27</v>
      </c>
      <c r="AD5" s="17" t="s">
        <v>27</v>
      </c>
      <c r="AE5" s="17" t="s">
        <v>27</v>
      </c>
      <c r="AF5" s="17" t="s">
        <v>27</v>
      </c>
      <c r="AG5" s="17"/>
      <c r="AH5" s="17" t="s">
        <v>27</v>
      </c>
      <c r="AI5" s="17" t="s">
        <v>27</v>
      </c>
      <c r="AJ5" s="17" t="s">
        <v>27</v>
      </c>
      <c r="AK5" s="17" t="s">
        <v>27</v>
      </c>
      <c r="AL5" s="17"/>
      <c r="AM5" s="17" t="s">
        <v>27</v>
      </c>
      <c r="AN5" s="17" t="s">
        <v>27</v>
      </c>
      <c r="AO5" s="17" t="s">
        <v>27</v>
      </c>
      <c r="AP5" s="17" t="s">
        <v>27</v>
      </c>
      <c r="AQ5" s="17"/>
      <c r="AR5" s="17" t="s">
        <v>27</v>
      </c>
      <c r="AS5" s="17" t="s">
        <v>27</v>
      </c>
      <c r="AT5" s="17" t="s">
        <v>27</v>
      </c>
      <c r="AU5" s="17" t="s">
        <v>27</v>
      </c>
      <c r="AV5" s="17"/>
      <c r="AW5" s="17" t="s">
        <v>27</v>
      </c>
      <c r="AX5" s="17" t="s">
        <v>27</v>
      </c>
      <c r="AY5" s="17" t="s">
        <v>27</v>
      </c>
      <c r="AZ5" s="17" t="s">
        <v>27</v>
      </c>
      <c r="BA5" s="17"/>
      <c r="BB5" s="42" t="s">
        <v>142</v>
      </c>
      <c r="BC5" s="42" t="s">
        <v>143</v>
      </c>
      <c r="BD5" s="42" t="s">
        <v>144</v>
      </c>
      <c r="BE5" s="42" t="s">
        <v>155</v>
      </c>
      <c r="BF5" s="42" t="s">
        <v>110</v>
      </c>
      <c r="BG5" s="40"/>
    </row>
    <row r="6" spans="1:59" s="39" customFormat="1" ht="12.75">
      <c r="A6" s="24">
        <v>1</v>
      </c>
      <c r="B6" s="38">
        <v>23</v>
      </c>
      <c r="C6" s="12" t="s">
        <v>28</v>
      </c>
      <c r="D6" s="43">
        <v>24313.9538</v>
      </c>
      <c r="E6" s="43">
        <v>27232.62</v>
      </c>
      <c r="F6" s="43">
        <v>28769.26</v>
      </c>
      <c r="G6" s="43">
        <v>33811.24</v>
      </c>
      <c r="H6" s="43"/>
      <c r="I6" s="43">
        <v>2203.9997</v>
      </c>
      <c r="J6" s="43">
        <v>8864.04</v>
      </c>
      <c r="K6" s="43">
        <v>9300.59</v>
      </c>
      <c r="L6" s="43">
        <v>8689.32</v>
      </c>
      <c r="M6" s="43"/>
      <c r="N6" s="43">
        <v>26517.9535</v>
      </c>
      <c r="O6" s="43">
        <v>36096.66</v>
      </c>
      <c r="P6" s="43">
        <v>38069.85</v>
      </c>
      <c r="Q6" s="43">
        <v>42500.56</v>
      </c>
      <c r="R6" s="43"/>
      <c r="S6" s="43">
        <v>60006.227</v>
      </c>
      <c r="T6" s="43">
        <v>64002.3337</v>
      </c>
      <c r="U6" s="43">
        <v>91204.59</v>
      </c>
      <c r="V6" s="43">
        <v>124191.34</v>
      </c>
      <c r="W6" s="43"/>
      <c r="X6" s="43">
        <v>86524.1805</v>
      </c>
      <c r="Y6" s="43">
        <v>100098.9937</v>
      </c>
      <c r="Z6" s="43">
        <v>129274.44</v>
      </c>
      <c r="AA6" s="43">
        <v>166691.9</v>
      </c>
      <c r="AB6" s="43"/>
      <c r="AC6" s="43">
        <v>29687.36727716728</v>
      </c>
      <c r="AD6" s="43">
        <v>31519.23611111111</v>
      </c>
      <c r="AE6" s="43">
        <v>30967.987082884818</v>
      </c>
      <c r="AF6" s="43">
        <v>33811.24</v>
      </c>
      <c r="AG6" s="43"/>
      <c r="AH6" s="43">
        <v>2714.285344827586</v>
      </c>
      <c r="AI6" s="43">
        <v>10319.022118742725</v>
      </c>
      <c r="AJ6" s="43">
        <v>10054.691891891891</v>
      </c>
      <c r="AK6" s="43">
        <v>8689.32</v>
      </c>
      <c r="AL6" s="43"/>
      <c r="AM6" s="43">
        <v>32401.652621994865</v>
      </c>
      <c r="AN6" s="43">
        <v>41838.25822985383</v>
      </c>
      <c r="AO6" s="43">
        <v>41022.67897477671</v>
      </c>
      <c r="AP6" s="43">
        <v>42500.56</v>
      </c>
      <c r="AQ6" s="43"/>
      <c r="AR6" s="43">
        <v>74541.89689440993</v>
      </c>
      <c r="AS6" s="43">
        <v>73735.40748847926</v>
      </c>
      <c r="AT6" s="43">
        <v>99027.78501628664</v>
      </c>
      <c r="AU6" s="43">
        <v>124191.34</v>
      </c>
      <c r="AV6" s="43"/>
      <c r="AW6" s="43">
        <v>106943.5495164048</v>
      </c>
      <c r="AX6" s="43">
        <v>115573.6657183331</v>
      </c>
      <c r="AY6" s="43">
        <v>140050.46399106336</v>
      </c>
      <c r="AZ6" s="43">
        <v>166691.9</v>
      </c>
      <c r="BA6" s="12"/>
      <c r="BB6" s="37">
        <v>0.13891001799962277</v>
      </c>
      <c r="BC6" s="37">
        <v>3.2013288568051985</v>
      </c>
      <c r="BD6" s="37">
        <v>0.31167877440763014</v>
      </c>
      <c r="BE6" s="37">
        <v>0.6660609023126884</v>
      </c>
      <c r="BF6" s="37">
        <v>0.558690549862757</v>
      </c>
      <c r="BG6" s="44"/>
    </row>
    <row r="7" spans="1:59" s="2" customFormat="1" ht="12.75">
      <c r="A7" s="18">
        <v>2</v>
      </c>
      <c r="B7" s="45">
        <v>2301</v>
      </c>
      <c r="C7" s="46" t="s">
        <v>29</v>
      </c>
      <c r="D7" s="47">
        <v>4744.3703</v>
      </c>
      <c r="E7" s="47">
        <v>9710.37</v>
      </c>
      <c r="F7" s="47">
        <v>12799.96</v>
      </c>
      <c r="G7" s="47">
        <v>13333.03</v>
      </c>
      <c r="H7" s="47"/>
      <c r="I7" s="47">
        <v>0</v>
      </c>
      <c r="J7" s="47">
        <v>86.7</v>
      </c>
      <c r="K7" s="47">
        <v>74.6</v>
      </c>
      <c r="L7" s="47">
        <v>0</v>
      </c>
      <c r="M7" s="47"/>
      <c r="N7" s="47">
        <v>4744.3703</v>
      </c>
      <c r="O7" s="47">
        <v>9797.07</v>
      </c>
      <c r="P7" s="47">
        <v>12874.56</v>
      </c>
      <c r="Q7" s="47">
        <v>13333.03</v>
      </c>
      <c r="R7" s="47"/>
      <c r="S7" s="47">
        <v>40102.8828</v>
      </c>
      <c r="T7" s="47">
        <v>44414.3232</v>
      </c>
      <c r="U7" s="47">
        <v>54502.83</v>
      </c>
      <c r="V7" s="47">
        <v>75738.57</v>
      </c>
      <c r="W7" s="47"/>
      <c r="X7" s="47">
        <v>44847.2531</v>
      </c>
      <c r="Y7" s="47">
        <v>54211.3932</v>
      </c>
      <c r="Z7" s="47">
        <v>67377.39</v>
      </c>
      <c r="AA7" s="47">
        <v>89071.6</v>
      </c>
      <c r="AB7" s="47"/>
      <c r="AC7" s="47">
        <v>5792.881929181929</v>
      </c>
      <c r="AD7" s="47">
        <v>11238.854166666668</v>
      </c>
      <c r="AE7" s="47">
        <v>13778.21313240043</v>
      </c>
      <c r="AF7" s="47">
        <v>13333.03</v>
      </c>
      <c r="AG7" s="47"/>
      <c r="AH7" s="47">
        <v>0</v>
      </c>
      <c r="AI7" s="47">
        <v>100.93131548311992</v>
      </c>
      <c r="AJ7" s="47">
        <v>80.64864864864865</v>
      </c>
      <c r="AK7" s="47">
        <v>0</v>
      </c>
      <c r="AL7" s="47"/>
      <c r="AM7" s="47">
        <v>5792.881929181929</v>
      </c>
      <c r="AN7" s="47">
        <v>11339.785482149788</v>
      </c>
      <c r="AO7" s="47">
        <v>13858.861781049078</v>
      </c>
      <c r="AP7" s="47">
        <v>13333.03</v>
      </c>
      <c r="AQ7" s="47"/>
      <c r="AR7" s="47">
        <v>49817.24571428571</v>
      </c>
      <c r="AS7" s="47">
        <v>51168.57511520737</v>
      </c>
      <c r="AT7" s="47">
        <v>59177.88273615635</v>
      </c>
      <c r="AU7" s="47">
        <v>75738.57</v>
      </c>
      <c r="AV7" s="47"/>
      <c r="AW7" s="47">
        <v>55610.12764346764</v>
      </c>
      <c r="AX7" s="47">
        <v>62508.36059735716</v>
      </c>
      <c r="AY7" s="47">
        <v>73036.74451720543</v>
      </c>
      <c r="AZ7" s="47">
        <v>89071.6</v>
      </c>
      <c r="BA7" s="46"/>
      <c r="BB7" s="48">
        <v>2.301622950889816</v>
      </c>
      <c r="BC7" s="48" t="s">
        <v>30</v>
      </c>
      <c r="BD7" s="48">
        <v>2.301622950889816</v>
      </c>
      <c r="BE7" s="48">
        <v>0.5203283303613278</v>
      </c>
      <c r="BF7" s="48">
        <v>0.6017154387967492</v>
      </c>
      <c r="BG7" s="41"/>
    </row>
    <row r="8" spans="1:59" s="2" customFormat="1" ht="12.75">
      <c r="A8" s="18">
        <v>3</v>
      </c>
      <c r="B8" s="21">
        <v>2302</v>
      </c>
      <c r="C8" s="20" t="s">
        <v>31</v>
      </c>
      <c r="D8" s="28">
        <v>17829.0053</v>
      </c>
      <c r="E8" s="28">
        <v>16933.75</v>
      </c>
      <c r="F8" s="28">
        <v>15031.51</v>
      </c>
      <c r="G8" s="28">
        <v>19422.15</v>
      </c>
      <c r="H8" s="28"/>
      <c r="I8" s="28">
        <v>1567.0497</v>
      </c>
      <c r="J8" s="28">
        <v>8206.14</v>
      </c>
      <c r="K8" s="28">
        <v>8492.51</v>
      </c>
      <c r="L8" s="28">
        <v>8482.92</v>
      </c>
      <c r="M8" s="28"/>
      <c r="N8" s="28">
        <v>19396.055</v>
      </c>
      <c r="O8" s="28">
        <v>25139.89</v>
      </c>
      <c r="P8" s="28">
        <v>23524.02</v>
      </c>
      <c r="Q8" s="28">
        <v>27905.07</v>
      </c>
      <c r="R8" s="28"/>
      <c r="S8" s="28">
        <v>17865.9498</v>
      </c>
      <c r="T8" s="28">
        <v>16019.3906</v>
      </c>
      <c r="U8" s="28">
        <v>28632.3</v>
      </c>
      <c r="V8" s="28">
        <v>31897.57</v>
      </c>
      <c r="W8" s="28"/>
      <c r="X8" s="28">
        <v>37262.004799999995</v>
      </c>
      <c r="Y8" s="28">
        <v>41159.2806</v>
      </c>
      <c r="Z8" s="28">
        <v>52156.32</v>
      </c>
      <c r="AA8" s="28">
        <v>59802.64</v>
      </c>
      <c r="AB8" s="28"/>
      <c r="AC8" s="28">
        <v>21769.237240537244</v>
      </c>
      <c r="AD8" s="28">
        <v>19599.247685185186</v>
      </c>
      <c r="AE8" s="28">
        <v>16180.312163616793</v>
      </c>
      <c r="AF8" s="28">
        <v>19422.15</v>
      </c>
      <c r="AG8" s="28"/>
      <c r="AH8" s="28">
        <v>1929.8641625615762</v>
      </c>
      <c r="AI8" s="28">
        <v>9553.13154831199</v>
      </c>
      <c r="AJ8" s="28">
        <v>9181.091891891892</v>
      </c>
      <c r="AK8" s="28">
        <v>8482.92</v>
      </c>
      <c r="AL8" s="28"/>
      <c r="AM8" s="28">
        <v>23699.10140309882</v>
      </c>
      <c r="AN8" s="28">
        <v>29152.379233497177</v>
      </c>
      <c r="AO8" s="28">
        <v>25361.404055508683</v>
      </c>
      <c r="AP8" s="28">
        <v>27905.07</v>
      </c>
      <c r="AQ8" s="28"/>
      <c r="AR8" s="28">
        <v>22193.726459627327</v>
      </c>
      <c r="AS8" s="28">
        <v>18455.519124423965</v>
      </c>
      <c r="AT8" s="28">
        <v>31088.27361563518</v>
      </c>
      <c r="AU8" s="28">
        <v>31897.57</v>
      </c>
      <c r="AV8" s="28"/>
      <c r="AW8" s="28">
        <v>45892.827862726146</v>
      </c>
      <c r="AX8" s="28">
        <v>47607.89835792114</v>
      </c>
      <c r="AY8" s="28">
        <v>56449.67767114386</v>
      </c>
      <c r="AZ8" s="28">
        <v>59802.64</v>
      </c>
      <c r="BA8" s="20"/>
      <c r="BB8" s="22">
        <v>-0.10781669631339452</v>
      </c>
      <c r="BC8" s="22">
        <v>4.395604708644531</v>
      </c>
      <c r="BD8" s="22">
        <v>0.17747375840803903</v>
      </c>
      <c r="BE8" s="22">
        <v>0.4372336280716518</v>
      </c>
      <c r="BF8" s="22">
        <v>0.30309337613451603</v>
      </c>
      <c r="BG8" s="41"/>
    </row>
    <row r="9" spans="1:59" s="2" customFormat="1" ht="12.75">
      <c r="A9" s="18">
        <v>4</v>
      </c>
      <c r="B9" s="21">
        <v>2399</v>
      </c>
      <c r="C9" s="20" t="s">
        <v>32</v>
      </c>
      <c r="D9" s="28">
        <v>1740.5782</v>
      </c>
      <c r="E9" s="28">
        <v>588.49</v>
      </c>
      <c r="F9" s="28">
        <v>937.79</v>
      </c>
      <c r="G9" s="28">
        <v>1056.06</v>
      </c>
      <c r="H9" s="28"/>
      <c r="I9" s="28">
        <v>636.95</v>
      </c>
      <c r="J9" s="28">
        <v>571.2</v>
      </c>
      <c r="K9" s="28">
        <v>733.48</v>
      </c>
      <c r="L9" s="28">
        <v>206.4</v>
      </c>
      <c r="M9" s="28"/>
      <c r="N9" s="28">
        <v>2377.5282</v>
      </c>
      <c r="O9" s="28">
        <v>1159.69</v>
      </c>
      <c r="P9" s="28">
        <v>1671.27</v>
      </c>
      <c r="Q9" s="28">
        <v>1262.46</v>
      </c>
      <c r="R9" s="28"/>
      <c r="S9" s="28">
        <v>2037.3944</v>
      </c>
      <c r="T9" s="28">
        <v>3568.6199</v>
      </c>
      <c r="U9" s="28">
        <v>8069.45</v>
      </c>
      <c r="V9" s="28">
        <v>16555.21</v>
      </c>
      <c r="W9" s="28"/>
      <c r="X9" s="28">
        <v>4414.9226</v>
      </c>
      <c r="Y9" s="28">
        <v>4728.3099</v>
      </c>
      <c r="Z9" s="28">
        <v>9740.72</v>
      </c>
      <c r="AA9" s="28">
        <v>17817.67</v>
      </c>
      <c r="AB9" s="28"/>
      <c r="AC9" s="28">
        <v>2125.2481074481075</v>
      </c>
      <c r="AD9" s="28">
        <v>681.1226851851852</v>
      </c>
      <c r="AE9" s="28">
        <v>1009.4617868675995</v>
      </c>
      <c r="AF9" s="28">
        <v>1056.06</v>
      </c>
      <c r="AG9" s="28"/>
      <c r="AH9" s="28">
        <v>784.4211822660099</v>
      </c>
      <c r="AI9" s="28">
        <v>664.9592549476135</v>
      </c>
      <c r="AJ9" s="28">
        <v>792.9513513513514</v>
      </c>
      <c r="AK9" s="28">
        <v>206.4</v>
      </c>
      <c r="AL9" s="28"/>
      <c r="AM9" s="28">
        <v>2909.6692897141174</v>
      </c>
      <c r="AN9" s="28">
        <v>1346.0819401327988</v>
      </c>
      <c r="AO9" s="28">
        <v>1802.4131382189507</v>
      </c>
      <c r="AP9" s="28">
        <v>1262.46</v>
      </c>
      <c r="AQ9" s="28"/>
      <c r="AR9" s="28">
        <v>2530.924720496894</v>
      </c>
      <c r="AS9" s="28">
        <v>4111.313248847927</v>
      </c>
      <c r="AT9" s="28">
        <v>8761.617806731812</v>
      </c>
      <c r="AU9" s="28">
        <v>16555.21</v>
      </c>
      <c r="AV9" s="28"/>
      <c r="AW9" s="28">
        <v>5440.594010211012</v>
      </c>
      <c r="AX9" s="28">
        <v>5457.395188980726</v>
      </c>
      <c r="AY9" s="28">
        <v>10564.030944950762</v>
      </c>
      <c r="AZ9" s="28">
        <v>17817.67</v>
      </c>
      <c r="BA9" s="20"/>
      <c r="BB9" s="22">
        <v>-0.5030886058437363</v>
      </c>
      <c r="BC9" s="22">
        <v>-0.7368760499254259</v>
      </c>
      <c r="BD9" s="22">
        <v>-0.5661156391680375</v>
      </c>
      <c r="BE9" s="22">
        <v>6.541170452809726</v>
      </c>
      <c r="BF9" s="22">
        <v>3.2749493835708843</v>
      </c>
      <c r="BG9" s="41"/>
    </row>
    <row r="10" spans="1:59" s="39" customFormat="1" ht="12.75">
      <c r="A10" s="24">
        <v>5</v>
      </c>
      <c r="B10" s="38">
        <v>24</v>
      </c>
      <c r="C10" s="12" t="s">
        <v>33</v>
      </c>
      <c r="D10" s="43">
        <v>92465.0122</v>
      </c>
      <c r="E10" s="43">
        <v>119212.48</v>
      </c>
      <c r="F10" s="43">
        <v>127306.72</v>
      </c>
      <c r="G10" s="43">
        <v>164315.27</v>
      </c>
      <c r="H10" s="43"/>
      <c r="I10" s="43">
        <v>792.4326</v>
      </c>
      <c r="J10" s="43">
        <v>423.93</v>
      </c>
      <c r="K10" s="43">
        <v>230.6</v>
      </c>
      <c r="L10" s="43">
        <v>1233.59</v>
      </c>
      <c r="M10" s="43"/>
      <c r="N10" s="43">
        <v>93257.4448</v>
      </c>
      <c r="O10" s="43">
        <v>119636.41</v>
      </c>
      <c r="P10" s="43">
        <v>127537.32</v>
      </c>
      <c r="Q10" s="43">
        <v>165548.86</v>
      </c>
      <c r="R10" s="43"/>
      <c r="S10" s="43">
        <v>112323.0746</v>
      </c>
      <c r="T10" s="43">
        <v>129350.438</v>
      </c>
      <c r="U10" s="43">
        <v>152472.12</v>
      </c>
      <c r="V10" s="43">
        <v>206992.41</v>
      </c>
      <c r="W10" s="43"/>
      <c r="X10" s="43">
        <v>205580.5194</v>
      </c>
      <c r="Y10" s="43">
        <v>248986.848</v>
      </c>
      <c r="Z10" s="43">
        <v>280009.44</v>
      </c>
      <c r="AA10" s="43">
        <v>372541.27</v>
      </c>
      <c r="AB10" s="43"/>
      <c r="AC10" s="43">
        <v>112899.8927960928</v>
      </c>
      <c r="AD10" s="43">
        <v>137977.40740740742</v>
      </c>
      <c r="AE10" s="43">
        <v>137036.29709364907</v>
      </c>
      <c r="AF10" s="43">
        <v>164315.27</v>
      </c>
      <c r="AG10" s="43"/>
      <c r="AH10" s="43">
        <v>975.9022167487684</v>
      </c>
      <c r="AI10" s="43">
        <v>493.51571594877765</v>
      </c>
      <c r="AJ10" s="43">
        <v>249.2972972972973</v>
      </c>
      <c r="AK10" s="43">
        <v>1233.59</v>
      </c>
      <c r="AL10" s="43"/>
      <c r="AM10" s="43">
        <v>113875.79501284157</v>
      </c>
      <c r="AN10" s="43">
        <v>138470.9231233562</v>
      </c>
      <c r="AO10" s="43">
        <v>137285.59439094638</v>
      </c>
      <c r="AP10" s="43">
        <v>165548.86</v>
      </c>
      <c r="AQ10" s="43"/>
      <c r="AR10" s="43">
        <v>139531.769689441</v>
      </c>
      <c r="AS10" s="43">
        <v>149021.24193548388</v>
      </c>
      <c r="AT10" s="43">
        <v>165550.61889250812</v>
      </c>
      <c r="AU10" s="43">
        <v>206992.41</v>
      </c>
      <c r="AV10" s="43"/>
      <c r="AW10" s="43">
        <v>253407.56470228254</v>
      </c>
      <c r="AX10" s="43">
        <v>287492.16505884007</v>
      </c>
      <c r="AY10" s="43">
        <v>302836.21328345453</v>
      </c>
      <c r="AZ10" s="43">
        <v>372541.27</v>
      </c>
      <c r="BA10" s="12"/>
      <c r="BB10" s="37">
        <v>0.4554067849893171</v>
      </c>
      <c r="BC10" s="37">
        <v>0.2640508227450511</v>
      </c>
      <c r="BD10" s="37">
        <v>0.4537668868202531</v>
      </c>
      <c r="BE10" s="37">
        <v>0.48347871212919946</v>
      </c>
      <c r="BF10" s="37">
        <v>0.4701268702758832</v>
      </c>
      <c r="BG10" s="44"/>
    </row>
    <row r="11" spans="1:59" s="2" customFormat="1" ht="12.75">
      <c r="A11" s="18">
        <v>6</v>
      </c>
      <c r="B11" s="21">
        <v>2401</v>
      </c>
      <c r="C11" s="20" t="s">
        <v>34</v>
      </c>
      <c r="D11" s="28">
        <v>18219.1959</v>
      </c>
      <c r="E11" s="28">
        <v>24067.82</v>
      </c>
      <c r="F11" s="28">
        <v>28083.35</v>
      </c>
      <c r="G11" s="28">
        <v>40971.73</v>
      </c>
      <c r="H11" s="28"/>
      <c r="I11" s="28">
        <v>274.8103</v>
      </c>
      <c r="J11" s="28">
        <v>282.75</v>
      </c>
      <c r="K11" s="28">
        <v>0</v>
      </c>
      <c r="L11" s="28">
        <v>886.89</v>
      </c>
      <c r="M11" s="28"/>
      <c r="N11" s="28">
        <v>18494.0062</v>
      </c>
      <c r="O11" s="28">
        <v>24350.57</v>
      </c>
      <c r="P11" s="28">
        <v>28083.35</v>
      </c>
      <c r="Q11" s="28">
        <v>41858.62</v>
      </c>
      <c r="R11" s="28"/>
      <c r="S11" s="28">
        <v>22829.8566</v>
      </c>
      <c r="T11" s="28">
        <v>28373.0768</v>
      </c>
      <c r="U11" s="28">
        <v>36175.47</v>
      </c>
      <c r="V11" s="28">
        <v>33841.68</v>
      </c>
      <c r="W11" s="28"/>
      <c r="X11" s="28">
        <v>41323.8628</v>
      </c>
      <c r="Y11" s="28">
        <v>52723.6468</v>
      </c>
      <c r="Z11" s="28">
        <v>64258.82</v>
      </c>
      <c r="AA11" s="28">
        <v>75700.3</v>
      </c>
      <c r="AB11" s="28"/>
      <c r="AC11" s="28">
        <v>22245.66043956044</v>
      </c>
      <c r="AD11" s="28">
        <v>27856.27314814815</v>
      </c>
      <c r="AE11" s="28">
        <v>30229.65554359526</v>
      </c>
      <c r="AF11" s="28">
        <v>40971.73</v>
      </c>
      <c r="AG11" s="28"/>
      <c r="AH11" s="28">
        <v>338.436330049261</v>
      </c>
      <c r="AI11" s="28">
        <v>329.1618160651921</v>
      </c>
      <c r="AJ11" s="28">
        <v>0</v>
      </c>
      <c r="AK11" s="28">
        <v>886.89</v>
      </c>
      <c r="AL11" s="28"/>
      <c r="AM11" s="28">
        <v>22584.096769609703</v>
      </c>
      <c r="AN11" s="28">
        <v>28185.434964213342</v>
      </c>
      <c r="AO11" s="28">
        <v>30229.65554359526</v>
      </c>
      <c r="AP11" s="28">
        <v>41858.62</v>
      </c>
      <c r="AQ11" s="28"/>
      <c r="AR11" s="28">
        <v>28360.070310559004</v>
      </c>
      <c r="AS11" s="28">
        <v>32687.876497695852</v>
      </c>
      <c r="AT11" s="28">
        <v>39278.46905537459</v>
      </c>
      <c r="AU11" s="28">
        <v>33841.68</v>
      </c>
      <c r="AV11" s="28"/>
      <c r="AW11" s="28">
        <v>50944.16708016871</v>
      </c>
      <c r="AX11" s="28">
        <v>60873.311461909194</v>
      </c>
      <c r="AY11" s="28">
        <v>69508.12459896985</v>
      </c>
      <c r="AZ11" s="28">
        <v>75700.3</v>
      </c>
      <c r="BA11" s="20"/>
      <c r="BB11" s="22">
        <v>0.8417852826314909</v>
      </c>
      <c r="BC11" s="22">
        <v>1.6205519953218643</v>
      </c>
      <c r="BD11" s="22">
        <v>0.8534555721673611</v>
      </c>
      <c r="BE11" s="22">
        <v>0.19328618121937757</v>
      </c>
      <c r="BF11" s="22">
        <v>0.48594636714491</v>
      </c>
      <c r="BG11" s="41"/>
    </row>
    <row r="12" spans="1:59" s="2" customFormat="1" ht="12.75">
      <c r="A12" s="18">
        <v>7</v>
      </c>
      <c r="B12" s="21">
        <v>2402</v>
      </c>
      <c r="C12" s="20" t="s">
        <v>35</v>
      </c>
      <c r="D12" s="28">
        <v>2456.8125</v>
      </c>
      <c r="E12" s="28">
        <v>405.91</v>
      </c>
      <c r="F12" s="28">
        <v>3822.63</v>
      </c>
      <c r="G12" s="28">
        <v>912.1</v>
      </c>
      <c r="H12" s="28"/>
      <c r="I12" s="28">
        <v>0</v>
      </c>
      <c r="J12" s="28">
        <v>0</v>
      </c>
      <c r="K12" s="28">
        <v>0</v>
      </c>
      <c r="L12" s="28">
        <v>0</v>
      </c>
      <c r="M12" s="28"/>
      <c r="N12" s="28">
        <v>2456.8125</v>
      </c>
      <c r="O12" s="28">
        <v>405.91</v>
      </c>
      <c r="P12" s="28">
        <v>3822.63</v>
      </c>
      <c r="Q12" s="28">
        <v>912.1</v>
      </c>
      <c r="R12" s="28"/>
      <c r="S12" s="28">
        <v>30820.2369</v>
      </c>
      <c r="T12" s="28">
        <v>28536.4719</v>
      </c>
      <c r="U12" s="28">
        <v>39225.14</v>
      </c>
      <c r="V12" s="28">
        <v>41465.76</v>
      </c>
      <c r="W12" s="28"/>
      <c r="X12" s="28">
        <v>33277.0494</v>
      </c>
      <c r="Y12" s="28">
        <v>28942.3819</v>
      </c>
      <c r="Z12" s="28">
        <v>43047.77</v>
      </c>
      <c r="AA12" s="28">
        <v>42377.86</v>
      </c>
      <c r="AB12" s="28"/>
      <c r="AC12" s="28">
        <v>2999.7710622710624</v>
      </c>
      <c r="AD12" s="28">
        <v>469.80324074074076</v>
      </c>
      <c r="AE12" s="28">
        <v>4114.779332615716</v>
      </c>
      <c r="AF12" s="28">
        <v>912.1</v>
      </c>
      <c r="AG12" s="28"/>
      <c r="AH12" s="28">
        <v>0</v>
      </c>
      <c r="AI12" s="28">
        <v>0</v>
      </c>
      <c r="AJ12" s="28">
        <v>0</v>
      </c>
      <c r="AK12" s="28">
        <v>0</v>
      </c>
      <c r="AL12" s="28"/>
      <c r="AM12" s="28">
        <v>2999.7710622710624</v>
      </c>
      <c r="AN12" s="28">
        <v>469.80324074074076</v>
      </c>
      <c r="AO12" s="28">
        <v>4114.779332615716</v>
      </c>
      <c r="AP12" s="28">
        <v>912.1</v>
      </c>
      <c r="AQ12" s="28"/>
      <c r="AR12" s="28">
        <v>38286.00857142857</v>
      </c>
      <c r="AS12" s="28">
        <v>32876.11970046083</v>
      </c>
      <c r="AT12" s="28">
        <v>42589.72855591748</v>
      </c>
      <c r="AU12" s="28">
        <v>41465.76</v>
      </c>
      <c r="AV12" s="28"/>
      <c r="AW12" s="28">
        <v>41285.77963369963</v>
      </c>
      <c r="AX12" s="28">
        <v>33345.92294120157</v>
      </c>
      <c r="AY12" s="28">
        <v>46704.5078885332</v>
      </c>
      <c r="AZ12" s="28">
        <v>42377.86</v>
      </c>
      <c r="BA12" s="20"/>
      <c r="BB12" s="22">
        <v>-0.6959434633290087</v>
      </c>
      <c r="BC12" s="22" t="s">
        <v>30</v>
      </c>
      <c r="BD12" s="22">
        <v>-0.6959434633290087</v>
      </c>
      <c r="BE12" s="22">
        <v>0.0830525705660623</v>
      </c>
      <c r="BF12" s="22">
        <v>0.026451731709795645</v>
      </c>
      <c r="BG12" s="41"/>
    </row>
    <row r="13" spans="1:59" s="2" customFormat="1" ht="12.75">
      <c r="A13" s="18">
        <v>8</v>
      </c>
      <c r="B13" s="21">
        <v>2403</v>
      </c>
      <c r="C13" s="20" t="s">
        <v>36</v>
      </c>
      <c r="D13" s="28">
        <v>1937.1286</v>
      </c>
      <c r="E13" s="28">
        <v>1817.76</v>
      </c>
      <c r="F13" s="28">
        <v>6056.42</v>
      </c>
      <c r="G13" s="28">
        <v>23096.4</v>
      </c>
      <c r="H13" s="28"/>
      <c r="I13" s="28">
        <v>0</v>
      </c>
      <c r="J13" s="28">
        <v>0</v>
      </c>
      <c r="K13" s="28">
        <v>0</v>
      </c>
      <c r="L13" s="28">
        <v>0</v>
      </c>
      <c r="M13" s="28"/>
      <c r="N13" s="28">
        <v>1937.1286</v>
      </c>
      <c r="O13" s="28">
        <v>1817.76</v>
      </c>
      <c r="P13" s="28">
        <v>6056.42</v>
      </c>
      <c r="Q13" s="28">
        <v>23096.4</v>
      </c>
      <c r="R13" s="28"/>
      <c r="S13" s="28">
        <v>24593.0571</v>
      </c>
      <c r="T13" s="28">
        <v>28478.8692</v>
      </c>
      <c r="U13" s="28">
        <v>22200.13</v>
      </c>
      <c r="V13" s="28">
        <v>25117.67</v>
      </c>
      <c r="W13" s="28"/>
      <c r="X13" s="28">
        <v>26530.1857</v>
      </c>
      <c r="Y13" s="28">
        <v>30296.6292</v>
      </c>
      <c r="Z13" s="28">
        <v>28256.55</v>
      </c>
      <c r="AA13" s="28">
        <v>48214.07</v>
      </c>
      <c r="AB13" s="28"/>
      <c r="AC13" s="28">
        <v>2365.236385836386</v>
      </c>
      <c r="AD13" s="28">
        <v>2103.8888888888887</v>
      </c>
      <c r="AE13" s="28">
        <v>6519.289558665231</v>
      </c>
      <c r="AF13" s="28">
        <v>23096.4</v>
      </c>
      <c r="AG13" s="28"/>
      <c r="AH13" s="28">
        <v>0</v>
      </c>
      <c r="AI13" s="28">
        <v>0</v>
      </c>
      <c r="AJ13" s="28">
        <v>0</v>
      </c>
      <c r="AK13" s="28">
        <v>0</v>
      </c>
      <c r="AL13" s="28"/>
      <c r="AM13" s="28">
        <v>2365.236385836386</v>
      </c>
      <c r="AN13" s="28">
        <v>2103.8888888888887</v>
      </c>
      <c r="AO13" s="28">
        <v>6519.289558665231</v>
      </c>
      <c r="AP13" s="28">
        <v>23096.4</v>
      </c>
      <c r="AQ13" s="28"/>
      <c r="AR13" s="28">
        <v>30550.38149068323</v>
      </c>
      <c r="AS13" s="28">
        <v>32809.75714285715</v>
      </c>
      <c r="AT13" s="28">
        <v>24104.375678610206</v>
      </c>
      <c r="AU13" s="28">
        <v>25117.67</v>
      </c>
      <c r="AV13" s="28"/>
      <c r="AW13" s="28">
        <v>32915.61787651962</v>
      </c>
      <c r="AX13" s="28">
        <v>34913.64603174604</v>
      </c>
      <c r="AY13" s="28">
        <v>30623.665237275436</v>
      </c>
      <c r="AZ13" s="28">
        <v>48214.07</v>
      </c>
      <c r="BA13" s="20"/>
      <c r="BB13" s="22">
        <v>9.76494363874448</v>
      </c>
      <c r="BC13" s="22" t="s">
        <v>30</v>
      </c>
      <c r="BD13" s="22">
        <v>9.76494363874448</v>
      </c>
      <c r="BE13" s="22">
        <v>-0.17782794274893143</v>
      </c>
      <c r="BF13" s="22">
        <v>0.46477791122959733</v>
      </c>
      <c r="BG13" s="41"/>
    </row>
    <row r="14" spans="1:59" s="2" customFormat="1" ht="12.75">
      <c r="A14" s="18">
        <v>9</v>
      </c>
      <c r="B14" s="21">
        <v>2404</v>
      </c>
      <c r="C14" s="20" t="s">
        <v>37</v>
      </c>
      <c r="D14" s="28">
        <v>8756.2127</v>
      </c>
      <c r="E14" s="28">
        <v>5891.61</v>
      </c>
      <c r="F14" s="28">
        <v>8867.31</v>
      </c>
      <c r="G14" s="28">
        <v>7349.38</v>
      </c>
      <c r="H14" s="28"/>
      <c r="I14" s="28">
        <v>0</v>
      </c>
      <c r="J14" s="28">
        <v>0</v>
      </c>
      <c r="K14" s="28">
        <v>0</v>
      </c>
      <c r="L14" s="28">
        <v>0</v>
      </c>
      <c r="M14" s="28"/>
      <c r="N14" s="28">
        <v>8756.2127</v>
      </c>
      <c r="O14" s="28">
        <v>5891.61</v>
      </c>
      <c r="P14" s="28">
        <v>8867.31</v>
      </c>
      <c r="Q14" s="28">
        <v>7349.38</v>
      </c>
      <c r="R14" s="28"/>
      <c r="S14" s="28">
        <v>16375.9967</v>
      </c>
      <c r="T14" s="28">
        <v>21147.2775</v>
      </c>
      <c r="U14" s="28">
        <v>24525.37</v>
      </c>
      <c r="V14" s="28">
        <v>46755.56</v>
      </c>
      <c r="W14" s="28"/>
      <c r="X14" s="28">
        <v>25132.2094</v>
      </c>
      <c r="Y14" s="28">
        <v>27038.8875</v>
      </c>
      <c r="Z14" s="28">
        <v>33392.68</v>
      </c>
      <c r="AA14" s="28">
        <v>54104.94</v>
      </c>
      <c r="AB14" s="28"/>
      <c r="AC14" s="28">
        <v>10691.346398046398</v>
      </c>
      <c r="AD14" s="28">
        <v>6818.993055555556</v>
      </c>
      <c r="AE14" s="28">
        <v>9545.005382131323</v>
      </c>
      <c r="AF14" s="28">
        <v>7349.38</v>
      </c>
      <c r="AG14" s="28"/>
      <c r="AH14" s="28">
        <v>0</v>
      </c>
      <c r="AI14" s="28">
        <v>0</v>
      </c>
      <c r="AJ14" s="28">
        <v>0</v>
      </c>
      <c r="AK14" s="28">
        <v>0</v>
      </c>
      <c r="AL14" s="28"/>
      <c r="AM14" s="28">
        <v>10691.346398046398</v>
      </c>
      <c r="AN14" s="28">
        <v>6818.993055555556</v>
      </c>
      <c r="AO14" s="28">
        <v>9545.005382131323</v>
      </c>
      <c r="AP14" s="28">
        <v>7349.38</v>
      </c>
      <c r="AQ14" s="28"/>
      <c r="AR14" s="28">
        <v>20342.85304347826</v>
      </c>
      <c r="AS14" s="28">
        <v>24363.22292626728</v>
      </c>
      <c r="AT14" s="28">
        <v>26629.066232356134</v>
      </c>
      <c r="AU14" s="28">
        <v>46755.56</v>
      </c>
      <c r="AV14" s="28"/>
      <c r="AW14" s="28">
        <v>31034.19944152466</v>
      </c>
      <c r="AX14" s="28">
        <v>31182.215981822836</v>
      </c>
      <c r="AY14" s="28">
        <v>36174.07161448746</v>
      </c>
      <c r="AZ14" s="28">
        <v>54104.94</v>
      </c>
      <c r="BA14" s="20"/>
      <c r="BB14" s="22">
        <v>-0.31258611157310057</v>
      </c>
      <c r="BC14" s="22" t="s">
        <v>30</v>
      </c>
      <c r="BD14" s="22">
        <v>-0.31258611157310057</v>
      </c>
      <c r="BE14" s="22">
        <v>2.2983777103472427</v>
      </c>
      <c r="BF14" s="22">
        <v>0.7433973156596403</v>
      </c>
      <c r="BG14" s="41"/>
    </row>
    <row r="15" spans="1:59" s="2" customFormat="1" ht="12.75">
      <c r="A15" s="18">
        <v>10</v>
      </c>
      <c r="B15" s="21">
        <v>2405</v>
      </c>
      <c r="C15" s="20" t="s">
        <v>38</v>
      </c>
      <c r="D15" s="28">
        <v>37040.2203</v>
      </c>
      <c r="E15" s="28">
        <v>45638.71</v>
      </c>
      <c r="F15" s="28">
        <v>46578.88</v>
      </c>
      <c r="G15" s="28">
        <v>59270.68</v>
      </c>
      <c r="H15" s="28"/>
      <c r="I15" s="28">
        <v>8.3</v>
      </c>
      <c r="J15" s="28">
        <v>0</v>
      </c>
      <c r="K15" s="28">
        <v>0</v>
      </c>
      <c r="L15" s="28">
        <v>0</v>
      </c>
      <c r="M15" s="28"/>
      <c r="N15" s="28">
        <v>37048.5203</v>
      </c>
      <c r="O15" s="28">
        <v>45638.71</v>
      </c>
      <c r="P15" s="28">
        <v>46578.88</v>
      </c>
      <c r="Q15" s="28">
        <v>59270.68</v>
      </c>
      <c r="R15" s="28"/>
      <c r="S15" s="28">
        <v>3641.6696</v>
      </c>
      <c r="T15" s="28">
        <v>4688.4921</v>
      </c>
      <c r="U15" s="28">
        <v>3650.87</v>
      </c>
      <c r="V15" s="28">
        <v>5574.5</v>
      </c>
      <c r="W15" s="28"/>
      <c r="X15" s="28">
        <v>40690.1899</v>
      </c>
      <c r="Y15" s="28">
        <v>50327.2021</v>
      </c>
      <c r="Z15" s="28">
        <v>50229.75</v>
      </c>
      <c r="AA15" s="28">
        <v>64845.18</v>
      </c>
      <c r="AB15" s="28"/>
      <c r="AC15" s="28">
        <v>45226.15421245422</v>
      </c>
      <c r="AD15" s="28">
        <v>52822.58101851852</v>
      </c>
      <c r="AE15" s="28">
        <v>50138.72981700753</v>
      </c>
      <c r="AF15" s="28">
        <v>59270.68</v>
      </c>
      <c r="AG15" s="28"/>
      <c r="AH15" s="28">
        <v>10.22167487684729</v>
      </c>
      <c r="AI15" s="28">
        <v>0</v>
      </c>
      <c r="AJ15" s="28">
        <v>0</v>
      </c>
      <c r="AK15" s="28">
        <v>0</v>
      </c>
      <c r="AL15" s="28"/>
      <c r="AM15" s="28">
        <v>45236.375887331065</v>
      </c>
      <c r="AN15" s="28">
        <v>52822.58101851852</v>
      </c>
      <c r="AO15" s="28">
        <v>50138.72981700753</v>
      </c>
      <c r="AP15" s="28">
        <v>59270.68</v>
      </c>
      <c r="AQ15" s="28"/>
      <c r="AR15" s="28">
        <v>4523.813167701864</v>
      </c>
      <c r="AS15" s="28">
        <v>5401.488594470046</v>
      </c>
      <c r="AT15" s="28">
        <v>3964.028230184582</v>
      </c>
      <c r="AU15" s="28">
        <v>5574.5</v>
      </c>
      <c r="AV15" s="28"/>
      <c r="AW15" s="28">
        <v>49760.189055032926</v>
      </c>
      <c r="AX15" s="28">
        <v>58224.06961298856</v>
      </c>
      <c r="AY15" s="28">
        <v>54102.75804719211</v>
      </c>
      <c r="AZ15" s="28">
        <v>64845.18</v>
      </c>
      <c r="BA15" s="20"/>
      <c r="BB15" s="22">
        <v>0.31053990842489654</v>
      </c>
      <c r="BC15" s="22">
        <v>-1</v>
      </c>
      <c r="BD15" s="22">
        <v>0.3102437769909723</v>
      </c>
      <c r="BE15" s="22">
        <v>0.2322569021637766</v>
      </c>
      <c r="BF15" s="22">
        <v>0.30315381093676375</v>
      </c>
      <c r="BG15" s="41"/>
    </row>
    <row r="16" spans="1:59" s="2" customFormat="1" ht="12.75">
      <c r="A16" s="18">
        <v>11</v>
      </c>
      <c r="B16" s="21">
        <v>2499</v>
      </c>
      <c r="C16" s="20" t="s">
        <v>39</v>
      </c>
      <c r="D16" s="28">
        <v>24055.4422</v>
      </c>
      <c r="E16" s="28">
        <v>41390.68</v>
      </c>
      <c r="F16" s="28">
        <v>33898.14</v>
      </c>
      <c r="G16" s="28">
        <v>32714.99</v>
      </c>
      <c r="H16" s="28"/>
      <c r="I16" s="28">
        <v>509.3223</v>
      </c>
      <c r="J16" s="28">
        <v>141.18</v>
      </c>
      <c r="K16" s="28">
        <v>230.6</v>
      </c>
      <c r="L16" s="28">
        <v>346.7</v>
      </c>
      <c r="M16" s="28"/>
      <c r="N16" s="28">
        <v>24564.7645</v>
      </c>
      <c r="O16" s="28">
        <v>41531.86</v>
      </c>
      <c r="P16" s="28">
        <v>34128.74</v>
      </c>
      <c r="Q16" s="28">
        <v>33061.69</v>
      </c>
      <c r="R16" s="28"/>
      <c r="S16" s="28">
        <v>14062.2577</v>
      </c>
      <c r="T16" s="28">
        <v>18126.2505</v>
      </c>
      <c r="U16" s="28">
        <v>26695.14</v>
      </c>
      <c r="V16" s="28">
        <v>54237.23</v>
      </c>
      <c r="W16" s="28"/>
      <c r="X16" s="28">
        <v>38627.0222</v>
      </c>
      <c r="Y16" s="28">
        <v>59658.110499999995</v>
      </c>
      <c r="Z16" s="28">
        <v>60823.88</v>
      </c>
      <c r="AA16" s="28">
        <v>87298.92</v>
      </c>
      <c r="AB16" s="28"/>
      <c r="AC16" s="28">
        <v>29371.724297924302</v>
      </c>
      <c r="AD16" s="28">
        <v>47905.87962962963</v>
      </c>
      <c r="AE16" s="28">
        <v>36488.84822389666</v>
      </c>
      <c r="AF16" s="28">
        <v>32714.99</v>
      </c>
      <c r="AG16" s="28"/>
      <c r="AH16" s="28">
        <v>627.2442118226601</v>
      </c>
      <c r="AI16" s="28">
        <v>164.35389988358557</v>
      </c>
      <c r="AJ16" s="28">
        <v>249.2972972972973</v>
      </c>
      <c r="AK16" s="28">
        <v>346.7</v>
      </c>
      <c r="AL16" s="28"/>
      <c r="AM16" s="28">
        <v>29998.968509746963</v>
      </c>
      <c r="AN16" s="28">
        <v>48070.233529513214</v>
      </c>
      <c r="AO16" s="28">
        <v>36738.14552119396</v>
      </c>
      <c r="AP16" s="28">
        <v>33061.69</v>
      </c>
      <c r="AQ16" s="28"/>
      <c r="AR16" s="28">
        <v>17468.64310559006</v>
      </c>
      <c r="AS16" s="28">
        <v>20882.777073732716</v>
      </c>
      <c r="AT16" s="28">
        <v>28984.951140065146</v>
      </c>
      <c r="AU16" s="28">
        <v>54237.23</v>
      </c>
      <c r="AV16" s="28"/>
      <c r="AW16" s="28">
        <v>47467.611615337024</v>
      </c>
      <c r="AX16" s="28">
        <v>68953.01060324593</v>
      </c>
      <c r="AY16" s="28">
        <v>65723.0966612591</v>
      </c>
      <c r="AZ16" s="28">
        <v>87298.92</v>
      </c>
      <c r="BA16" s="20"/>
      <c r="BB16" s="22">
        <v>0.11382599360405843</v>
      </c>
      <c r="BC16" s="22">
        <v>-0.4472647280513734</v>
      </c>
      <c r="BD16" s="22">
        <v>0.10209422664842394</v>
      </c>
      <c r="BE16" s="22">
        <v>3.1048335965283873</v>
      </c>
      <c r="BF16" s="22">
        <v>0.8391260278154229</v>
      </c>
      <c r="BG16" s="41"/>
    </row>
    <row r="17" spans="1:59" s="39" customFormat="1" ht="12.75">
      <c r="A17" s="24">
        <v>12</v>
      </c>
      <c r="B17" s="38">
        <v>25</v>
      </c>
      <c r="C17" s="12" t="s">
        <v>40</v>
      </c>
      <c r="D17" s="43">
        <v>89709.8127</v>
      </c>
      <c r="E17" s="43">
        <v>104909.67</v>
      </c>
      <c r="F17" s="43">
        <v>98685.12</v>
      </c>
      <c r="G17" s="43">
        <v>130136.48</v>
      </c>
      <c r="H17" s="43"/>
      <c r="I17" s="43">
        <v>6717.5221</v>
      </c>
      <c r="J17" s="43">
        <v>16867.21</v>
      </c>
      <c r="K17" s="43">
        <v>13305.4</v>
      </c>
      <c r="L17" s="43">
        <v>10868.69</v>
      </c>
      <c r="M17" s="43"/>
      <c r="N17" s="43">
        <v>96427.3348</v>
      </c>
      <c r="O17" s="43">
        <v>121776.88</v>
      </c>
      <c r="P17" s="43">
        <v>111990.52</v>
      </c>
      <c r="Q17" s="43">
        <v>141005.17</v>
      </c>
      <c r="R17" s="43"/>
      <c r="S17" s="43">
        <v>127643.5215</v>
      </c>
      <c r="T17" s="43">
        <v>155226.8475</v>
      </c>
      <c r="U17" s="43">
        <v>189928.82</v>
      </c>
      <c r="V17" s="43">
        <v>246706.99</v>
      </c>
      <c r="W17" s="43"/>
      <c r="X17" s="43">
        <v>224070.85629999998</v>
      </c>
      <c r="Y17" s="43">
        <v>277003.72750000004</v>
      </c>
      <c r="Z17" s="43">
        <v>301919.34</v>
      </c>
      <c r="AA17" s="43">
        <v>387712.16</v>
      </c>
      <c r="AB17" s="43"/>
      <c r="AC17" s="43">
        <v>109535.79084249084</v>
      </c>
      <c r="AD17" s="43">
        <v>121423.22916666667</v>
      </c>
      <c r="AE17" s="43">
        <v>106227.25511302474</v>
      </c>
      <c r="AF17" s="43">
        <v>130136.48</v>
      </c>
      <c r="AG17" s="43"/>
      <c r="AH17" s="43">
        <v>8272.810467980295</v>
      </c>
      <c r="AI17" s="43">
        <v>19635.867287543653</v>
      </c>
      <c r="AJ17" s="43">
        <v>14384.216216216215</v>
      </c>
      <c r="AK17" s="43">
        <v>10868.69</v>
      </c>
      <c r="AL17" s="43"/>
      <c r="AM17" s="43">
        <v>117808.60131047113</v>
      </c>
      <c r="AN17" s="43">
        <v>141059.09645421032</v>
      </c>
      <c r="AO17" s="43">
        <v>120611.47132924096</v>
      </c>
      <c r="AP17" s="43">
        <v>141005.17</v>
      </c>
      <c r="AQ17" s="43"/>
      <c r="AR17" s="43">
        <v>158563.38074534162</v>
      </c>
      <c r="AS17" s="43">
        <v>178832.77361751153</v>
      </c>
      <c r="AT17" s="43">
        <v>206220.217155266</v>
      </c>
      <c r="AU17" s="43">
        <v>246706.99</v>
      </c>
      <c r="AV17" s="43"/>
      <c r="AW17" s="43">
        <v>276371.9820558127</v>
      </c>
      <c r="AX17" s="43">
        <v>319891.87007172185</v>
      </c>
      <c r="AY17" s="43">
        <v>326831.688484507</v>
      </c>
      <c r="AZ17" s="43">
        <v>387712.16</v>
      </c>
      <c r="BA17" s="12"/>
      <c r="BB17" s="37">
        <v>0.18807267468522992</v>
      </c>
      <c r="BC17" s="37">
        <v>0.31378448014335536</v>
      </c>
      <c r="BD17" s="37">
        <v>0.19690046763560964</v>
      </c>
      <c r="BE17" s="37">
        <v>0.5558888114035618</v>
      </c>
      <c r="BF17" s="37">
        <v>0.4028634781137197</v>
      </c>
      <c r="BG17" s="44"/>
    </row>
    <row r="18" spans="1:59" s="2" customFormat="1" ht="12.75">
      <c r="A18" s="18">
        <v>13</v>
      </c>
      <c r="B18" s="21">
        <v>2501</v>
      </c>
      <c r="C18" s="20" t="s">
        <v>41</v>
      </c>
      <c r="D18" s="28">
        <v>9114.4043</v>
      </c>
      <c r="E18" s="28">
        <v>15892.03</v>
      </c>
      <c r="F18" s="28">
        <v>20645.11</v>
      </c>
      <c r="G18" s="28">
        <v>25353.36</v>
      </c>
      <c r="H18" s="28"/>
      <c r="I18" s="28">
        <v>165.78</v>
      </c>
      <c r="J18" s="28">
        <v>224.28</v>
      </c>
      <c r="K18" s="28">
        <v>5.88</v>
      </c>
      <c r="L18" s="28">
        <v>0</v>
      </c>
      <c r="M18" s="28"/>
      <c r="N18" s="28">
        <v>9280.1843</v>
      </c>
      <c r="O18" s="28">
        <v>16116.32</v>
      </c>
      <c r="P18" s="28">
        <v>20650.99</v>
      </c>
      <c r="Q18" s="28">
        <v>25353.36</v>
      </c>
      <c r="R18" s="28"/>
      <c r="S18" s="28">
        <v>33206.4947</v>
      </c>
      <c r="T18" s="28">
        <v>32186.1334</v>
      </c>
      <c r="U18" s="28">
        <v>42469.99</v>
      </c>
      <c r="V18" s="28">
        <v>56513.44</v>
      </c>
      <c r="W18" s="28"/>
      <c r="X18" s="28">
        <v>42486.679000000004</v>
      </c>
      <c r="Y18" s="28">
        <v>48302.4534</v>
      </c>
      <c r="Z18" s="28">
        <v>63120.98</v>
      </c>
      <c r="AA18" s="28">
        <v>81866.8</v>
      </c>
      <c r="AB18" s="28"/>
      <c r="AC18" s="28">
        <v>11128.69877899878</v>
      </c>
      <c r="AD18" s="28">
        <v>18393.55324074074</v>
      </c>
      <c r="AE18" s="28">
        <v>22222.938643702906</v>
      </c>
      <c r="AF18" s="28">
        <v>25353.36</v>
      </c>
      <c r="AG18" s="28"/>
      <c r="AH18" s="28">
        <v>204.16256157635468</v>
      </c>
      <c r="AI18" s="28">
        <v>261.0942956926659</v>
      </c>
      <c r="AJ18" s="28">
        <v>6.356756756756757</v>
      </c>
      <c r="AK18" s="28">
        <v>0</v>
      </c>
      <c r="AL18" s="28"/>
      <c r="AM18" s="28">
        <v>11332.861340575135</v>
      </c>
      <c r="AN18" s="28">
        <v>18654.647536433407</v>
      </c>
      <c r="AO18" s="28">
        <v>22229.29540045966</v>
      </c>
      <c r="AP18" s="28">
        <v>25353.36</v>
      </c>
      <c r="AQ18" s="28"/>
      <c r="AR18" s="28">
        <v>41250.30397515528</v>
      </c>
      <c r="AS18" s="28">
        <v>37080.798847926264</v>
      </c>
      <c r="AT18" s="28">
        <v>46112.9098805646</v>
      </c>
      <c r="AU18" s="28">
        <v>56513.44</v>
      </c>
      <c r="AV18" s="28"/>
      <c r="AW18" s="28">
        <v>52583.16531573041</v>
      </c>
      <c r="AX18" s="28">
        <v>55735.446384359675</v>
      </c>
      <c r="AY18" s="28">
        <v>68342.20528102426</v>
      </c>
      <c r="AZ18" s="28">
        <v>81866.8</v>
      </c>
      <c r="BA18" s="20"/>
      <c r="BB18" s="22">
        <v>2.278196265662694</v>
      </c>
      <c r="BC18" s="22">
        <v>-1</v>
      </c>
      <c r="BD18" s="22">
        <v>2.2371543459397287</v>
      </c>
      <c r="BE18" s="22">
        <v>0.37001269212555576</v>
      </c>
      <c r="BF18" s="22">
        <v>0.5569013297019856</v>
      </c>
      <c r="BG18" s="41"/>
    </row>
    <row r="19" spans="1:59" s="2" customFormat="1" ht="12.75">
      <c r="A19" s="18">
        <v>14</v>
      </c>
      <c r="B19" s="21">
        <v>2502</v>
      </c>
      <c r="C19" s="20" t="s">
        <v>42</v>
      </c>
      <c r="D19" s="28">
        <v>2117.9069</v>
      </c>
      <c r="E19" s="28">
        <v>5381.63</v>
      </c>
      <c r="F19" s="28">
        <v>1442.25</v>
      </c>
      <c r="G19" s="28">
        <v>1930.18</v>
      </c>
      <c r="H19" s="28"/>
      <c r="I19" s="28">
        <v>0</v>
      </c>
      <c r="J19" s="28">
        <v>476.2</v>
      </c>
      <c r="K19" s="28">
        <v>0</v>
      </c>
      <c r="L19" s="28">
        <v>0</v>
      </c>
      <c r="M19" s="28"/>
      <c r="N19" s="28">
        <v>2117.9069</v>
      </c>
      <c r="O19" s="28">
        <v>5857.83</v>
      </c>
      <c r="P19" s="28">
        <v>1442.25</v>
      </c>
      <c r="Q19" s="28">
        <v>1930.18</v>
      </c>
      <c r="R19" s="28"/>
      <c r="S19" s="28">
        <v>16944.1909</v>
      </c>
      <c r="T19" s="28">
        <v>17895.8268</v>
      </c>
      <c r="U19" s="28">
        <v>19495.39</v>
      </c>
      <c r="V19" s="28">
        <v>19640.01</v>
      </c>
      <c r="W19" s="28"/>
      <c r="X19" s="28">
        <v>19062.097800000003</v>
      </c>
      <c r="Y19" s="28">
        <v>23753.656799999997</v>
      </c>
      <c r="Z19" s="28">
        <v>20937.64</v>
      </c>
      <c r="AA19" s="28">
        <v>21570.19</v>
      </c>
      <c r="AB19" s="28"/>
      <c r="AC19" s="28">
        <v>2585.966910866911</v>
      </c>
      <c r="AD19" s="28">
        <v>6228.738425925926</v>
      </c>
      <c r="AE19" s="28">
        <v>1552.4757804090418</v>
      </c>
      <c r="AF19" s="28">
        <v>1930.18</v>
      </c>
      <c r="AG19" s="28"/>
      <c r="AH19" s="28">
        <v>0</v>
      </c>
      <c r="AI19" s="28">
        <v>554.3655413271246</v>
      </c>
      <c r="AJ19" s="28">
        <v>0</v>
      </c>
      <c r="AK19" s="28">
        <v>0</v>
      </c>
      <c r="AL19" s="28"/>
      <c r="AM19" s="28">
        <v>2585.966910866911</v>
      </c>
      <c r="AN19" s="28">
        <v>6783.1039672530505</v>
      </c>
      <c r="AO19" s="28">
        <v>1552.4757804090418</v>
      </c>
      <c r="AP19" s="28">
        <v>1930.18</v>
      </c>
      <c r="AQ19" s="28"/>
      <c r="AR19" s="28">
        <v>21048.68434782609</v>
      </c>
      <c r="AS19" s="28">
        <v>20617.311981566818</v>
      </c>
      <c r="AT19" s="28">
        <v>21167.633007600434</v>
      </c>
      <c r="AU19" s="28">
        <v>19640.01</v>
      </c>
      <c r="AV19" s="28"/>
      <c r="AW19" s="28">
        <v>23634.651258693</v>
      </c>
      <c r="AX19" s="28">
        <v>27400.415948819867</v>
      </c>
      <c r="AY19" s="28">
        <v>22720.108788009475</v>
      </c>
      <c r="AZ19" s="28">
        <v>21570.19</v>
      </c>
      <c r="BA19" s="20"/>
      <c r="BB19" s="22">
        <v>-0.25359447103175303</v>
      </c>
      <c r="BC19" s="22" t="s">
        <v>30</v>
      </c>
      <c r="BD19" s="22">
        <v>-0.25359447103175303</v>
      </c>
      <c r="BE19" s="22">
        <v>-0.06692457944392038</v>
      </c>
      <c r="BF19" s="22">
        <v>-0.08734891985908522</v>
      </c>
      <c r="BG19" s="41"/>
    </row>
    <row r="20" spans="1:59" s="2" customFormat="1" ht="12.75">
      <c r="A20" s="18">
        <v>15</v>
      </c>
      <c r="B20" s="21">
        <v>2503</v>
      </c>
      <c r="C20" s="20" t="s">
        <v>43</v>
      </c>
      <c r="D20" s="28">
        <v>28510.13</v>
      </c>
      <c r="E20" s="28">
        <v>29348.27</v>
      </c>
      <c r="F20" s="28">
        <v>25552.78</v>
      </c>
      <c r="G20" s="28">
        <v>27223.9</v>
      </c>
      <c r="H20" s="28"/>
      <c r="I20" s="28">
        <v>2022.1108</v>
      </c>
      <c r="J20" s="28">
        <v>1840.2</v>
      </c>
      <c r="K20" s="28">
        <v>749.34</v>
      </c>
      <c r="L20" s="28">
        <v>717.36</v>
      </c>
      <c r="M20" s="28"/>
      <c r="N20" s="28">
        <v>30532.2408</v>
      </c>
      <c r="O20" s="28">
        <v>31188.47</v>
      </c>
      <c r="P20" s="28">
        <v>26302.12</v>
      </c>
      <c r="Q20" s="28">
        <v>27941.26</v>
      </c>
      <c r="R20" s="28"/>
      <c r="S20" s="28">
        <v>33345.7187</v>
      </c>
      <c r="T20" s="28">
        <v>49262.0825</v>
      </c>
      <c r="U20" s="28">
        <v>50031.73</v>
      </c>
      <c r="V20" s="28">
        <v>56356.16</v>
      </c>
      <c r="W20" s="28"/>
      <c r="X20" s="28">
        <v>63877.9595</v>
      </c>
      <c r="Y20" s="28">
        <v>80450.55249999999</v>
      </c>
      <c r="Z20" s="28">
        <v>76333.85</v>
      </c>
      <c r="AA20" s="28">
        <v>84297.42</v>
      </c>
      <c r="AB20" s="28"/>
      <c r="AC20" s="28">
        <v>34810.90354090354</v>
      </c>
      <c r="AD20" s="28">
        <v>33967.90509259259</v>
      </c>
      <c r="AE20" s="28">
        <v>27505.683530678147</v>
      </c>
      <c r="AF20" s="28">
        <v>27223.9</v>
      </c>
      <c r="AG20" s="28"/>
      <c r="AH20" s="28">
        <v>2490.2842364532016</v>
      </c>
      <c r="AI20" s="28">
        <v>2142.2584400465657</v>
      </c>
      <c r="AJ20" s="28">
        <v>810.0972972972972</v>
      </c>
      <c r="AK20" s="28">
        <v>717.36</v>
      </c>
      <c r="AL20" s="28"/>
      <c r="AM20" s="28">
        <v>37301.18777735675</v>
      </c>
      <c r="AN20" s="28">
        <v>36110.163532639155</v>
      </c>
      <c r="AO20" s="28">
        <v>28315.780827975443</v>
      </c>
      <c r="AP20" s="28">
        <v>27941.26</v>
      </c>
      <c r="AQ20" s="28"/>
      <c r="AR20" s="28">
        <v>41423.25304347825</v>
      </c>
      <c r="AS20" s="28">
        <v>56753.5512672811</v>
      </c>
      <c r="AT20" s="28">
        <v>54323.26818675353</v>
      </c>
      <c r="AU20" s="28">
        <v>56356.16</v>
      </c>
      <c r="AV20" s="28"/>
      <c r="AW20" s="28">
        <v>78724.440820835</v>
      </c>
      <c r="AX20" s="28">
        <v>92863.71479992026</v>
      </c>
      <c r="AY20" s="28">
        <v>82639.04901472897</v>
      </c>
      <c r="AZ20" s="28">
        <v>84297.42</v>
      </c>
      <c r="BA20" s="20"/>
      <c r="BB20" s="22">
        <v>-0.21794905530069486</v>
      </c>
      <c r="BC20" s="22">
        <v>-0.7119364972483209</v>
      </c>
      <c r="BD20" s="22">
        <v>-0.25092841099924923</v>
      </c>
      <c r="BE20" s="22">
        <v>0.36049575683609447</v>
      </c>
      <c r="BF20" s="22">
        <v>0.07079096556364584</v>
      </c>
      <c r="BG20" s="41"/>
    </row>
    <row r="21" spans="1:59" s="2" customFormat="1" ht="12.75">
      <c r="A21" s="18">
        <v>16</v>
      </c>
      <c r="B21" s="21">
        <v>2504</v>
      </c>
      <c r="C21" s="20" t="s">
        <v>44</v>
      </c>
      <c r="D21" s="28">
        <v>14368.9934</v>
      </c>
      <c r="E21" s="28">
        <v>20036.32</v>
      </c>
      <c r="F21" s="28">
        <v>12506.76</v>
      </c>
      <c r="G21" s="28">
        <v>26272.9</v>
      </c>
      <c r="H21" s="28"/>
      <c r="I21" s="28">
        <v>2468.1804</v>
      </c>
      <c r="J21" s="28">
        <v>12470.28</v>
      </c>
      <c r="K21" s="28">
        <v>10612.15</v>
      </c>
      <c r="L21" s="28">
        <v>9541.8</v>
      </c>
      <c r="M21" s="28"/>
      <c r="N21" s="28">
        <v>16837.1738</v>
      </c>
      <c r="O21" s="28">
        <v>32506.59</v>
      </c>
      <c r="P21" s="28">
        <v>23118.91</v>
      </c>
      <c r="Q21" s="28">
        <v>35814.7</v>
      </c>
      <c r="R21" s="28"/>
      <c r="S21" s="28">
        <v>8491.4788</v>
      </c>
      <c r="T21" s="28">
        <v>11981.031</v>
      </c>
      <c r="U21" s="28">
        <v>13500.42</v>
      </c>
      <c r="V21" s="28">
        <v>13960.84</v>
      </c>
      <c r="W21" s="28"/>
      <c r="X21" s="28">
        <v>25328.6526</v>
      </c>
      <c r="Y21" s="28">
        <v>44487.621</v>
      </c>
      <c r="Z21" s="28">
        <v>36619.33</v>
      </c>
      <c r="AA21" s="28">
        <v>49775.54</v>
      </c>
      <c r="AB21" s="28"/>
      <c r="AC21" s="28">
        <v>17544.558485958485</v>
      </c>
      <c r="AD21" s="28">
        <v>23190.185185185186</v>
      </c>
      <c r="AE21" s="28">
        <v>13462.604951560817</v>
      </c>
      <c r="AF21" s="28">
        <v>26272.9</v>
      </c>
      <c r="AG21" s="28"/>
      <c r="AH21" s="28">
        <v>3039.6310344827584</v>
      </c>
      <c r="AI21" s="28">
        <v>14517.20605355064</v>
      </c>
      <c r="AJ21" s="28">
        <v>11472.594594594593</v>
      </c>
      <c r="AK21" s="28">
        <v>9541.8</v>
      </c>
      <c r="AL21" s="28"/>
      <c r="AM21" s="28">
        <v>20584.189520441243</v>
      </c>
      <c r="AN21" s="28">
        <v>37707.39123873583</v>
      </c>
      <c r="AO21" s="28">
        <v>24935.19954615541</v>
      </c>
      <c r="AP21" s="28">
        <v>35814.7</v>
      </c>
      <c r="AQ21" s="28"/>
      <c r="AR21" s="28">
        <v>10548.420869565218</v>
      </c>
      <c r="AS21" s="28">
        <v>13803.031105990785</v>
      </c>
      <c r="AT21" s="28">
        <v>14658.43648208469</v>
      </c>
      <c r="AU21" s="28">
        <v>13960.84</v>
      </c>
      <c r="AV21" s="28"/>
      <c r="AW21" s="28">
        <v>31132.610390006463</v>
      </c>
      <c r="AX21" s="28">
        <v>51510.42234472661</v>
      </c>
      <c r="AY21" s="28">
        <v>39593.6360282401</v>
      </c>
      <c r="AZ21" s="28">
        <v>49775.54</v>
      </c>
      <c r="BA21" s="20"/>
      <c r="BB21" s="22">
        <v>0.49749564920810685</v>
      </c>
      <c r="BC21" s="22">
        <v>3.1391309970697443</v>
      </c>
      <c r="BD21" s="22">
        <v>0.7399130514433911</v>
      </c>
      <c r="BE21" s="22">
        <v>0.3235004720261445</v>
      </c>
      <c r="BF21" s="22">
        <v>0.5988232074486723</v>
      </c>
      <c r="BG21" s="41"/>
    </row>
    <row r="22" spans="1:59" s="2" customFormat="1" ht="12.75">
      <c r="A22" s="18">
        <v>17</v>
      </c>
      <c r="B22" s="21">
        <v>2505</v>
      </c>
      <c r="C22" s="20" t="s">
        <v>157</v>
      </c>
      <c r="D22" s="28">
        <v>8263.2228</v>
      </c>
      <c r="E22" s="28">
        <v>8341.17</v>
      </c>
      <c r="F22" s="28">
        <v>8728.99</v>
      </c>
      <c r="G22" s="28">
        <v>8744.02</v>
      </c>
      <c r="H22" s="28"/>
      <c r="I22" s="28">
        <v>281.79</v>
      </c>
      <c r="J22" s="28">
        <v>109.47</v>
      </c>
      <c r="K22" s="28">
        <v>0</v>
      </c>
      <c r="L22" s="28">
        <v>0</v>
      </c>
      <c r="M22" s="28"/>
      <c r="N22" s="28">
        <v>8545.0128</v>
      </c>
      <c r="O22" s="28">
        <v>8450.64</v>
      </c>
      <c r="P22" s="28">
        <v>8728.99</v>
      </c>
      <c r="Q22" s="28">
        <v>8744.02</v>
      </c>
      <c r="R22" s="28"/>
      <c r="S22" s="28">
        <v>7261.6632</v>
      </c>
      <c r="T22" s="28">
        <v>9666.7367</v>
      </c>
      <c r="U22" s="28">
        <v>11210.37</v>
      </c>
      <c r="V22" s="28">
        <v>13334.62</v>
      </c>
      <c r="W22" s="28"/>
      <c r="X22" s="28">
        <v>15806.676</v>
      </c>
      <c r="Y22" s="28">
        <v>18117.3767</v>
      </c>
      <c r="Z22" s="28">
        <v>19939.36</v>
      </c>
      <c r="AA22" s="28">
        <v>22078.64</v>
      </c>
      <c r="AB22" s="28"/>
      <c r="AC22" s="28">
        <v>10089.405128205128</v>
      </c>
      <c r="AD22" s="28">
        <v>9654.131944444445</v>
      </c>
      <c r="AE22" s="28">
        <v>9396.114101184068</v>
      </c>
      <c r="AF22" s="28">
        <v>8744.02</v>
      </c>
      <c r="AG22" s="28"/>
      <c r="AH22" s="28">
        <v>347.0320197044335</v>
      </c>
      <c r="AI22" s="28">
        <v>127.43888242142026</v>
      </c>
      <c r="AJ22" s="28">
        <v>0</v>
      </c>
      <c r="AK22" s="28">
        <v>0</v>
      </c>
      <c r="AL22" s="28"/>
      <c r="AM22" s="28">
        <v>10436.43714790956</v>
      </c>
      <c r="AN22" s="28">
        <v>9781.570826865865</v>
      </c>
      <c r="AO22" s="28">
        <v>9396.114101184068</v>
      </c>
      <c r="AP22" s="28">
        <v>8744.02</v>
      </c>
      <c r="AQ22" s="28"/>
      <c r="AR22" s="28">
        <v>9020.699627329192</v>
      </c>
      <c r="AS22" s="28">
        <v>11136.793433179722</v>
      </c>
      <c r="AT22" s="28">
        <v>12171.954397394136</v>
      </c>
      <c r="AU22" s="28">
        <v>13334.62</v>
      </c>
      <c r="AV22" s="28"/>
      <c r="AW22" s="28">
        <v>19457.136775238752</v>
      </c>
      <c r="AX22" s="28">
        <v>20918.364260045586</v>
      </c>
      <c r="AY22" s="28">
        <v>21568.068498578206</v>
      </c>
      <c r="AZ22" s="28">
        <v>22078.64</v>
      </c>
      <c r="BA22" s="20"/>
      <c r="BB22" s="22">
        <v>-0.1333463282631081</v>
      </c>
      <c r="BC22" s="22">
        <v>-1</v>
      </c>
      <c r="BD22" s="22">
        <v>-0.1621642639076838</v>
      </c>
      <c r="BE22" s="22">
        <v>0.4782245890996435</v>
      </c>
      <c r="BF22" s="22">
        <v>0.13473221959858894</v>
      </c>
      <c r="BG22" s="41"/>
    </row>
    <row r="23" spans="1:59" s="2" customFormat="1" ht="12.75">
      <c r="A23" s="18">
        <v>18</v>
      </c>
      <c r="B23" s="21">
        <v>2506</v>
      </c>
      <c r="C23" s="20" t="s">
        <v>158</v>
      </c>
      <c r="D23" s="28">
        <v>281.1609</v>
      </c>
      <c r="E23" s="28">
        <v>72.24</v>
      </c>
      <c r="F23" s="28">
        <v>775.54</v>
      </c>
      <c r="G23" s="28">
        <v>624.5</v>
      </c>
      <c r="H23" s="28"/>
      <c r="I23" s="28">
        <v>0</v>
      </c>
      <c r="J23" s="28">
        <v>0</v>
      </c>
      <c r="K23" s="28">
        <v>0</v>
      </c>
      <c r="L23" s="28" t="s">
        <v>111</v>
      </c>
      <c r="M23" s="28"/>
      <c r="N23" s="28">
        <v>281.1609</v>
      </c>
      <c r="O23" s="28">
        <v>72.24</v>
      </c>
      <c r="P23" s="28">
        <v>775.54</v>
      </c>
      <c r="Q23" s="28">
        <v>624.5</v>
      </c>
      <c r="R23" s="28"/>
      <c r="S23" s="28">
        <v>8537.0494</v>
      </c>
      <c r="T23" s="28">
        <v>9942.8633</v>
      </c>
      <c r="U23" s="28">
        <v>9668.62</v>
      </c>
      <c r="V23" s="28">
        <v>11791.09</v>
      </c>
      <c r="W23" s="28"/>
      <c r="X23" s="28">
        <v>8818.2103</v>
      </c>
      <c r="Y23" s="28">
        <v>10015.1033</v>
      </c>
      <c r="Z23" s="28">
        <v>10444.16</v>
      </c>
      <c r="AA23" s="28">
        <v>12415.59</v>
      </c>
      <c r="AB23" s="28"/>
      <c r="AC23" s="28">
        <v>343.29780219780224</v>
      </c>
      <c r="AD23" s="28">
        <v>83.6111111111111</v>
      </c>
      <c r="AE23" s="28">
        <v>834.8116254036597</v>
      </c>
      <c r="AF23" s="28">
        <v>624.5</v>
      </c>
      <c r="AG23" s="28"/>
      <c r="AH23" s="28">
        <v>0</v>
      </c>
      <c r="AI23" s="28">
        <v>0</v>
      </c>
      <c r="AJ23" s="28">
        <v>0</v>
      </c>
      <c r="AK23" s="28" t="s">
        <v>111</v>
      </c>
      <c r="AL23" s="28"/>
      <c r="AM23" s="28">
        <v>343.29780219780224</v>
      </c>
      <c r="AN23" s="28">
        <v>83.6111111111111</v>
      </c>
      <c r="AO23" s="28">
        <v>834.8116254036597</v>
      </c>
      <c r="AP23" s="28">
        <v>624.5</v>
      </c>
      <c r="AQ23" s="28"/>
      <c r="AR23" s="28">
        <v>10605.030310559005</v>
      </c>
      <c r="AS23" s="28">
        <v>11454.911635944702</v>
      </c>
      <c r="AT23" s="28">
        <v>10497.958740499458</v>
      </c>
      <c r="AU23" s="28">
        <v>11791.09</v>
      </c>
      <c r="AV23" s="28"/>
      <c r="AW23" s="28">
        <v>10948.328112756806</v>
      </c>
      <c r="AX23" s="28">
        <v>11538.522747055813</v>
      </c>
      <c r="AY23" s="28">
        <v>11332.770365903118</v>
      </c>
      <c r="AZ23" s="28">
        <v>12415.59</v>
      </c>
      <c r="BA23" s="20"/>
      <c r="BB23" s="22">
        <v>0.8191202973101877</v>
      </c>
      <c r="BC23" s="22" t="s">
        <v>30</v>
      </c>
      <c r="BD23" s="22">
        <v>0.8191202973101877</v>
      </c>
      <c r="BE23" s="22">
        <v>0.11183934931898154</v>
      </c>
      <c r="BF23" s="22">
        <v>0.13401698160046593</v>
      </c>
      <c r="BG23" s="41"/>
    </row>
    <row r="24" spans="1:59" s="2" customFormat="1" ht="12.75">
      <c r="A24" s="18">
        <v>19</v>
      </c>
      <c r="B24" s="21">
        <v>2599</v>
      </c>
      <c r="C24" s="20" t="s">
        <v>159</v>
      </c>
      <c r="D24" s="28">
        <v>27053.9944</v>
      </c>
      <c r="E24" s="28">
        <v>25838</v>
      </c>
      <c r="F24" s="28">
        <v>29033.7</v>
      </c>
      <c r="G24" s="28">
        <v>39987.63</v>
      </c>
      <c r="H24" s="28"/>
      <c r="I24" s="28">
        <v>1779.6609</v>
      </c>
      <c r="J24" s="28">
        <v>1746.79</v>
      </c>
      <c r="K24" s="28">
        <v>1938.03</v>
      </c>
      <c r="L24" s="28">
        <v>609.53</v>
      </c>
      <c r="M24" s="28"/>
      <c r="N24" s="28">
        <v>28833.6553</v>
      </c>
      <c r="O24" s="28">
        <v>27584.79</v>
      </c>
      <c r="P24" s="28">
        <v>30971.73</v>
      </c>
      <c r="Q24" s="28">
        <v>40597.16</v>
      </c>
      <c r="R24" s="28"/>
      <c r="S24" s="28">
        <v>19856.9258</v>
      </c>
      <c r="T24" s="28">
        <v>24292.1738</v>
      </c>
      <c r="U24" s="28">
        <v>43552.3</v>
      </c>
      <c r="V24" s="28">
        <v>75110.82</v>
      </c>
      <c r="W24" s="28"/>
      <c r="X24" s="28">
        <v>48690.581099999996</v>
      </c>
      <c r="Y24" s="28">
        <v>51876.9638</v>
      </c>
      <c r="Z24" s="28">
        <v>74524.03</v>
      </c>
      <c r="AA24" s="28">
        <v>115707.98</v>
      </c>
      <c r="AB24" s="28"/>
      <c r="AC24" s="28">
        <v>33032.960195360196</v>
      </c>
      <c r="AD24" s="28">
        <v>29905.09259259259</v>
      </c>
      <c r="AE24" s="28">
        <v>31252.63724434876</v>
      </c>
      <c r="AF24" s="28">
        <v>39987.63</v>
      </c>
      <c r="AG24" s="28"/>
      <c r="AH24" s="28">
        <v>2191.700615763547</v>
      </c>
      <c r="AI24" s="28">
        <v>2033.5157159487776</v>
      </c>
      <c r="AJ24" s="28">
        <v>2095.1675675675674</v>
      </c>
      <c r="AK24" s="28">
        <v>609.53</v>
      </c>
      <c r="AL24" s="28"/>
      <c r="AM24" s="28">
        <v>35224.660811123744</v>
      </c>
      <c r="AN24" s="28">
        <v>31938.60830854137</v>
      </c>
      <c r="AO24" s="28">
        <v>33347.80481191633</v>
      </c>
      <c r="AP24" s="28">
        <v>40597.16</v>
      </c>
      <c r="AQ24" s="28"/>
      <c r="AR24" s="28">
        <v>24666.98857142857</v>
      </c>
      <c r="AS24" s="28">
        <v>27986.37534562212</v>
      </c>
      <c r="AT24" s="28">
        <v>47288.05646036917</v>
      </c>
      <c r="AU24" s="28">
        <v>75110.82</v>
      </c>
      <c r="AV24" s="28"/>
      <c r="AW24" s="28">
        <v>59891.649382552314</v>
      </c>
      <c r="AX24" s="28">
        <v>59924.98365416349</v>
      </c>
      <c r="AY24" s="28">
        <v>80635.86127228549</v>
      </c>
      <c r="AZ24" s="28">
        <v>115707.98</v>
      </c>
      <c r="BA24" s="20"/>
      <c r="BB24" s="22">
        <v>0.21053728650139725</v>
      </c>
      <c r="BC24" s="22">
        <v>-0.7218917603909824</v>
      </c>
      <c r="BD24" s="22">
        <v>0.15252096301746776</v>
      </c>
      <c r="BE24" s="22">
        <v>3.0449935054901602</v>
      </c>
      <c r="BF24" s="22">
        <v>0.9319551422089931</v>
      </c>
      <c r="BG24" s="41"/>
    </row>
    <row r="25" spans="1:59" s="39" customFormat="1" ht="12.75">
      <c r="A25" s="24">
        <v>20</v>
      </c>
      <c r="B25" s="38">
        <v>26</v>
      </c>
      <c r="C25" s="12" t="s">
        <v>160</v>
      </c>
      <c r="D25" s="43">
        <v>182659.4471</v>
      </c>
      <c r="E25" s="43">
        <v>203871.01</v>
      </c>
      <c r="F25" s="43">
        <v>153614.17</v>
      </c>
      <c r="G25" s="43">
        <v>180882.88</v>
      </c>
      <c r="H25" s="43"/>
      <c r="I25" s="43">
        <v>37937.0961</v>
      </c>
      <c r="J25" s="43">
        <v>38587.76</v>
      </c>
      <c r="K25" s="43">
        <v>22694.54</v>
      </c>
      <c r="L25" s="43">
        <v>21095.5</v>
      </c>
      <c r="M25" s="43"/>
      <c r="N25" s="43">
        <v>220596.5432</v>
      </c>
      <c r="O25" s="43">
        <v>242458.77</v>
      </c>
      <c r="P25" s="43">
        <v>176308.7</v>
      </c>
      <c r="Q25" s="43">
        <v>201978.39</v>
      </c>
      <c r="R25" s="43"/>
      <c r="S25" s="43">
        <v>94737.7847</v>
      </c>
      <c r="T25" s="43">
        <v>114107.7283</v>
      </c>
      <c r="U25" s="43">
        <v>128771.6</v>
      </c>
      <c r="V25" s="43">
        <v>151823.71</v>
      </c>
      <c r="W25" s="43"/>
      <c r="X25" s="43">
        <v>315334.3279</v>
      </c>
      <c r="Y25" s="43">
        <v>356566.4983</v>
      </c>
      <c r="Z25" s="43">
        <v>305080.3</v>
      </c>
      <c r="AA25" s="43">
        <v>353802.1</v>
      </c>
      <c r="AB25" s="43"/>
      <c r="AC25" s="43">
        <v>223027.40793650795</v>
      </c>
      <c r="AD25" s="43">
        <v>235961.81712962964</v>
      </c>
      <c r="AE25" s="43">
        <v>165354.3272335845</v>
      </c>
      <c r="AF25" s="43">
        <v>180882.88</v>
      </c>
      <c r="AG25" s="43"/>
      <c r="AH25" s="43">
        <v>46720.56169950739</v>
      </c>
      <c r="AI25" s="43">
        <v>44921.722933643774</v>
      </c>
      <c r="AJ25" s="43">
        <v>24534.637837837836</v>
      </c>
      <c r="AK25" s="43">
        <v>21095.5</v>
      </c>
      <c r="AL25" s="43"/>
      <c r="AM25" s="43">
        <v>269747.96963601536</v>
      </c>
      <c r="AN25" s="43">
        <v>280883.5400632734</v>
      </c>
      <c r="AO25" s="43">
        <v>189888.96507142234</v>
      </c>
      <c r="AP25" s="43">
        <v>201978.38</v>
      </c>
      <c r="AQ25" s="43"/>
      <c r="AR25" s="43">
        <v>117686.68906832297</v>
      </c>
      <c r="AS25" s="43">
        <v>131460.51647465437</v>
      </c>
      <c r="AT25" s="43">
        <v>139817.1552660152</v>
      </c>
      <c r="AU25" s="43">
        <v>151823.71</v>
      </c>
      <c r="AV25" s="43"/>
      <c r="AW25" s="43">
        <v>387434.65870433836</v>
      </c>
      <c r="AX25" s="43">
        <v>412344.05653792777</v>
      </c>
      <c r="AY25" s="43">
        <v>329706.12033743755</v>
      </c>
      <c r="AZ25" s="43">
        <v>353802.09</v>
      </c>
      <c r="BA25" s="12"/>
      <c r="BB25" s="37">
        <v>-0.18896568958244708</v>
      </c>
      <c r="BC25" s="37">
        <v>-0.5484750347035655</v>
      </c>
      <c r="BD25" s="37">
        <v>-0.25123299251319786</v>
      </c>
      <c r="BE25" s="37">
        <v>0.29006696680759525</v>
      </c>
      <c r="BF25" s="37">
        <v>-0.08680836354912769</v>
      </c>
      <c r="BG25" s="44"/>
    </row>
    <row r="26" spans="1:59" s="2" customFormat="1" ht="12.75">
      <c r="A26" s="18">
        <v>21</v>
      </c>
      <c r="B26" s="21">
        <v>2601</v>
      </c>
      <c r="C26" s="20" t="s">
        <v>161</v>
      </c>
      <c r="D26" s="28">
        <v>62434.0477</v>
      </c>
      <c r="E26" s="28">
        <v>58383.41</v>
      </c>
      <c r="F26" s="28">
        <v>31012.56</v>
      </c>
      <c r="G26" s="28">
        <v>38318.48</v>
      </c>
      <c r="H26" s="28"/>
      <c r="I26" s="28">
        <v>15380.2758</v>
      </c>
      <c r="J26" s="28">
        <v>7510.01</v>
      </c>
      <c r="K26" s="28">
        <v>6613.7</v>
      </c>
      <c r="L26" s="28">
        <v>11668.92</v>
      </c>
      <c r="M26" s="28"/>
      <c r="N26" s="28">
        <v>77814.3235</v>
      </c>
      <c r="O26" s="28">
        <v>65893.42</v>
      </c>
      <c r="P26" s="28">
        <v>37626.25</v>
      </c>
      <c r="Q26" s="28">
        <v>49987.4</v>
      </c>
      <c r="R26" s="28"/>
      <c r="S26" s="28">
        <v>46174.9183</v>
      </c>
      <c r="T26" s="28">
        <v>52944.9387</v>
      </c>
      <c r="U26" s="28">
        <v>50269.03</v>
      </c>
      <c r="V26" s="28">
        <v>56163.39</v>
      </c>
      <c r="W26" s="28"/>
      <c r="X26" s="28">
        <v>123989.24179999999</v>
      </c>
      <c r="Y26" s="28">
        <v>118838.3587</v>
      </c>
      <c r="Z26" s="28">
        <v>87895.28</v>
      </c>
      <c r="AA26" s="28">
        <v>106150.79</v>
      </c>
      <c r="AB26" s="28"/>
      <c r="AC26" s="28">
        <v>76232.04847374848</v>
      </c>
      <c r="AD26" s="28">
        <v>67573.39120370371</v>
      </c>
      <c r="AE26" s="28">
        <v>33382.734122712594</v>
      </c>
      <c r="AF26" s="28">
        <v>38318.48</v>
      </c>
      <c r="AG26" s="28"/>
      <c r="AH26" s="28">
        <v>18941.226354679802</v>
      </c>
      <c r="AI26" s="28">
        <v>8742.735739231664</v>
      </c>
      <c r="AJ26" s="28">
        <v>7149.945945945946</v>
      </c>
      <c r="AK26" s="28">
        <v>11668.92</v>
      </c>
      <c r="AL26" s="28"/>
      <c r="AM26" s="28">
        <v>95173.27482842829</v>
      </c>
      <c r="AN26" s="28">
        <v>76316.12694293537</v>
      </c>
      <c r="AO26" s="28">
        <v>40532.68006865854</v>
      </c>
      <c r="AP26" s="28">
        <v>49987.4</v>
      </c>
      <c r="AQ26" s="28"/>
      <c r="AR26" s="28">
        <v>57360.146956521734</v>
      </c>
      <c r="AS26" s="28">
        <v>60996.47315668203</v>
      </c>
      <c r="AT26" s="28">
        <v>54580.92290988056</v>
      </c>
      <c r="AU26" s="28">
        <v>56163.39</v>
      </c>
      <c r="AV26" s="28"/>
      <c r="AW26" s="28">
        <v>152533.42178495</v>
      </c>
      <c r="AX26" s="28">
        <v>137312.60009961738</v>
      </c>
      <c r="AY26" s="28">
        <v>95113.6029785391</v>
      </c>
      <c r="AZ26" s="28">
        <v>106150.79</v>
      </c>
      <c r="BA26" s="20"/>
      <c r="BB26" s="22">
        <v>-0.4973442172002569</v>
      </c>
      <c r="BC26" s="22">
        <v>-0.38394062868495504</v>
      </c>
      <c r="BD26" s="22">
        <v>-0.4747748242338641</v>
      </c>
      <c r="BE26" s="22">
        <v>-0.020863910223745785</v>
      </c>
      <c r="BF26" s="22">
        <v>-0.30408176281748134</v>
      </c>
      <c r="BG26" s="41"/>
    </row>
    <row r="27" spans="1:59" s="2" customFormat="1" ht="12.75">
      <c r="A27" s="18">
        <v>22</v>
      </c>
      <c r="B27" s="21">
        <v>2602</v>
      </c>
      <c r="C27" s="20" t="s">
        <v>162</v>
      </c>
      <c r="D27" s="28">
        <v>17240.7733</v>
      </c>
      <c r="E27" s="28">
        <v>19776.46</v>
      </c>
      <c r="F27" s="28">
        <v>6958.83</v>
      </c>
      <c r="G27" s="28">
        <v>6646.08</v>
      </c>
      <c r="H27" s="28"/>
      <c r="I27" s="28">
        <v>4157.17</v>
      </c>
      <c r="J27" s="28">
        <v>2679.89</v>
      </c>
      <c r="K27" s="28">
        <v>3145.54</v>
      </c>
      <c r="L27" s="28">
        <v>290.36</v>
      </c>
      <c r="M27" s="28"/>
      <c r="N27" s="28">
        <v>21397.9433</v>
      </c>
      <c r="O27" s="28">
        <v>22456.35</v>
      </c>
      <c r="P27" s="28">
        <v>10104.37</v>
      </c>
      <c r="Q27" s="28">
        <v>6936.44</v>
      </c>
      <c r="R27" s="28"/>
      <c r="S27" s="28">
        <v>10681.178</v>
      </c>
      <c r="T27" s="28">
        <v>10933.2737</v>
      </c>
      <c r="U27" s="28">
        <v>17121.27</v>
      </c>
      <c r="V27" s="28">
        <v>25693.29</v>
      </c>
      <c r="W27" s="28"/>
      <c r="X27" s="28">
        <v>32079.1213</v>
      </c>
      <c r="Y27" s="28">
        <v>33389.6237</v>
      </c>
      <c r="Z27" s="28">
        <v>27225.64</v>
      </c>
      <c r="AA27" s="28">
        <v>32629.73</v>
      </c>
      <c r="AB27" s="28"/>
      <c r="AC27" s="28">
        <v>21051.005250305254</v>
      </c>
      <c r="AD27" s="28">
        <v>22889.421296296296</v>
      </c>
      <c r="AE27" s="28">
        <v>7490.6673842841765</v>
      </c>
      <c r="AF27" s="28">
        <v>6646.08</v>
      </c>
      <c r="AG27" s="28"/>
      <c r="AH27" s="28">
        <v>5119.667487684729</v>
      </c>
      <c r="AI27" s="28">
        <v>3119.778812572759</v>
      </c>
      <c r="AJ27" s="28">
        <v>3400.5837837837835</v>
      </c>
      <c r="AK27" s="28">
        <v>290.36</v>
      </c>
      <c r="AL27" s="28"/>
      <c r="AM27" s="28">
        <v>26170.672737989982</v>
      </c>
      <c r="AN27" s="28">
        <v>26009.200108869056</v>
      </c>
      <c r="AO27" s="28">
        <v>10891.25116806796</v>
      </c>
      <c r="AP27" s="28">
        <v>6936.44</v>
      </c>
      <c r="AQ27" s="28"/>
      <c r="AR27" s="28">
        <v>13268.544099378882</v>
      </c>
      <c r="AS27" s="28">
        <v>12595.937442396313</v>
      </c>
      <c r="AT27" s="28">
        <v>18589.86970684039</v>
      </c>
      <c r="AU27" s="28">
        <v>25693.29</v>
      </c>
      <c r="AV27" s="28"/>
      <c r="AW27" s="28">
        <v>39439.21683736886</v>
      </c>
      <c r="AX27" s="28">
        <v>38605.13755126537</v>
      </c>
      <c r="AY27" s="28">
        <v>29481.12087490835</v>
      </c>
      <c r="AZ27" s="28">
        <v>32629.73</v>
      </c>
      <c r="BA27" s="20"/>
      <c r="BB27" s="22">
        <v>-0.6842868109634039</v>
      </c>
      <c r="BC27" s="22">
        <v>-0.9432853792363555</v>
      </c>
      <c r="BD27" s="22">
        <v>-0.7349536991484786</v>
      </c>
      <c r="BE27" s="22">
        <v>0.9364061201863692</v>
      </c>
      <c r="BF27" s="22">
        <v>-0.17265776005259914</v>
      </c>
      <c r="BG27" s="41"/>
    </row>
    <row r="28" spans="1:59" s="2" customFormat="1" ht="12.75">
      <c r="A28" s="18">
        <v>23</v>
      </c>
      <c r="B28" s="21">
        <v>2603</v>
      </c>
      <c r="C28" s="20" t="s">
        <v>163</v>
      </c>
      <c r="D28" s="28">
        <v>12214.2978</v>
      </c>
      <c r="E28" s="28">
        <v>11428.69</v>
      </c>
      <c r="F28" s="28">
        <v>6647.12</v>
      </c>
      <c r="G28" s="28">
        <v>6600.48</v>
      </c>
      <c r="H28" s="28"/>
      <c r="I28" s="28">
        <v>2166.56</v>
      </c>
      <c r="J28" s="28">
        <v>1424.29</v>
      </c>
      <c r="K28" s="28">
        <v>735.26</v>
      </c>
      <c r="L28" s="28">
        <v>225.76</v>
      </c>
      <c r="M28" s="28"/>
      <c r="N28" s="28">
        <v>14380.8578</v>
      </c>
      <c r="O28" s="28">
        <v>12852.98</v>
      </c>
      <c r="P28" s="28">
        <v>7382.39</v>
      </c>
      <c r="Q28" s="28">
        <v>6826.24</v>
      </c>
      <c r="R28" s="28"/>
      <c r="S28" s="28">
        <v>11504.8878</v>
      </c>
      <c r="T28" s="28">
        <v>14022.4902</v>
      </c>
      <c r="U28" s="28">
        <v>19768.48</v>
      </c>
      <c r="V28" s="28">
        <v>18986.01</v>
      </c>
      <c r="W28" s="28"/>
      <c r="X28" s="28">
        <v>25885.745600000002</v>
      </c>
      <c r="Y28" s="28">
        <v>26875.4702</v>
      </c>
      <c r="Z28" s="28">
        <v>27150.87</v>
      </c>
      <c r="AA28" s="28">
        <v>25812.25</v>
      </c>
      <c r="AB28" s="28"/>
      <c r="AC28" s="28">
        <v>14913.672527472529</v>
      </c>
      <c r="AD28" s="28">
        <v>13227.650462962964</v>
      </c>
      <c r="AE28" s="28">
        <v>7155.134553283099</v>
      </c>
      <c r="AF28" s="28">
        <v>6600.48</v>
      </c>
      <c r="AG28" s="28"/>
      <c r="AH28" s="28">
        <v>2668.177339901478</v>
      </c>
      <c r="AI28" s="28">
        <v>1658.0791618160652</v>
      </c>
      <c r="AJ28" s="28">
        <v>794.8756756756757</v>
      </c>
      <c r="AK28" s="28">
        <v>225.76</v>
      </c>
      <c r="AL28" s="28"/>
      <c r="AM28" s="28">
        <v>17581.849867374007</v>
      </c>
      <c r="AN28" s="28">
        <v>14885.72962477903</v>
      </c>
      <c r="AO28" s="28">
        <v>7950.010228958775</v>
      </c>
      <c r="AP28" s="28">
        <v>6826.24</v>
      </c>
      <c r="AQ28" s="28"/>
      <c r="AR28" s="28">
        <v>14291.786086956521</v>
      </c>
      <c r="AS28" s="28">
        <v>16154.94262672811</v>
      </c>
      <c r="AT28" s="28">
        <v>21464.147665580887</v>
      </c>
      <c r="AU28" s="28">
        <v>18986.01</v>
      </c>
      <c r="AV28" s="28"/>
      <c r="AW28" s="28">
        <v>31873.63595433053</v>
      </c>
      <c r="AX28" s="28">
        <v>31040.672251507138</v>
      </c>
      <c r="AY28" s="28">
        <v>29414.15789453966</v>
      </c>
      <c r="AZ28" s="28">
        <v>25812.25</v>
      </c>
      <c r="BA28" s="20"/>
      <c r="BB28" s="22">
        <v>-0.5574208842361777</v>
      </c>
      <c r="BC28" s="22">
        <v>-0.9153879329443911</v>
      </c>
      <c r="BD28" s="22">
        <v>-0.611745063716691</v>
      </c>
      <c r="BE28" s="22">
        <v>0.3284560715142306</v>
      </c>
      <c r="BF28" s="22">
        <v>-0.19016926600452677</v>
      </c>
      <c r="BG28" s="41"/>
    </row>
    <row r="29" spans="1:59" s="2" customFormat="1" ht="12.75">
      <c r="A29" s="18">
        <v>24</v>
      </c>
      <c r="B29" s="21">
        <v>2604</v>
      </c>
      <c r="C29" s="20" t="s">
        <v>164</v>
      </c>
      <c r="D29" s="28">
        <v>19325.6966</v>
      </c>
      <c r="E29" s="28">
        <v>33932.36</v>
      </c>
      <c r="F29" s="28">
        <v>23620.03</v>
      </c>
      <c r="G29" s="28">
        <v>26851.35</v>
      </c>
      <c r="H29" s="28"/>
      <c r="I29" s="28">
        <v>143</v>
      </c>
      <c r="J29" s="28">
        <v>0</v>
      </c>
      <c r="K29" s="28">
        <v>261.19</v>
      </c>
      <c r="L29" s="28">
        <v>86.5</v>
      </c>
      <c r="M29" s="28"/>
      <c r="N29" s="28">
        <v>19468.6966</v>
      </c>
      <c r="O29" s="28">
        <v>33932.36</v>
      </c>
      <c r="P29" s="28">
        <v>23881.22</v>
      </c>
      <c r="Q29" s="28">
        <v>26937.85</v>
      </c>
      <c r="R29" s="28"/>
      <c r="S29" s="28">
        <v>6006.3278</v>
      </c>
      <c r="T29" s="28">
        <v>8485.0303</v>
      </c>
      <c r="U29" s="28">
        <v>6684.95</v>
      </c>
      <c r="V29" s="28">
        <v>9050.81</v>
      </c>
      <c r="W29" s="28"/>
      <c r="X29" s="28">
        <v>25475.0244</v>
      </c>
      <c r="Y29" s="28">
        <v>42417.3903</v>
      </c>
      <c r="Z29" s="28">
        <v>30566.17</v>
      </c>
      <c r="AA29" s="28">
        <v>35988.66</v>
      </c>
      <c r="AB29" s="28"/>
      <c r="AC29" s="28">
        <v>23596.699145299146</v>
      </c>
      <c r="AD29" s="28">
        <v>39273.56481481482</v>
      </c>
      <c r="AE29" s="28">
        <v>25425.22066738428</v>
      </c>
      <c r="AF29" s="28">
        <v>26851.35</v>
      </c>
      <c r="AG29" s="28"/>
      <c r="AH29" s="28">
        <v>176.10837438423644</v>
      </c>
      <c r="AI29" s="28">
        <v>0</v>
      </c>
      <c r="AJ29" s="28">
        <v>282.36756756756756</v>
      </c>
      <c r="AK29" s="28">
        <v>86.5</v>
      </c>
      <c r="AL29" s="28"/>
      <c r="AM29" s="28">
        <v>23772.80751968338</v>
      </c>
      <c r="AN29" s="28">
        <v>39273.56481481482</v>
      </c>
      <c r="AO29" s="28">
        <v>25707.588234951847</v>
      </c>
      <c r="AP29" s="28">
        <v>26937.85</v>
      </c>
      <c r="AQ29" s="28"/>
      <c r="AR29" s="28">
        <v>7461.276770186335</v>
      </c>
      <c r="AS29" s="28">
        <v>9775.380529953918</v>
      </c>
      <c r="AT29" s="28">
        <v>7258.360477741585</v>
      </c>
      <c r="AU29" s="28">
        <v>9050.81</v>
      </c>
      <c r="AV29" s="28"/>
      <c r="AW29" s="28">
        <v>31234.084289869716</v>
      </c>
      <c r="AX29" s="28">
        <v>49048.945344768734</v>
      </c>
      <c r="AY29" s="28">
        <v>32965.94871269343</v>
      </c>
      <c r="AZ29" s="28">
        <v>35988.66</v>
      </c>
      <c r="BA29" s="20"/>
      <c r="BB29" s="22">
        <v>0.13792822609043753</v>
      </c>
      <c r="BC29" s="22">
        <v>-0.5088251748251749</v>
      </c>
      <c r="BD29" s="22">
        <v>0.13313709277694818</v>
      </c>
      <c r="BE29" s="22">
        <v>0.21303769834207187</v>
      </c>
      <c r="BF29" s="22">
        <v>0.15222395079699358</v>
      </c>
      <c r="BG29" s="41"/>
    </row>
    <row r="30" spans="1:59" s="2" customFormat="1" ht="12.75">
      <c r="A30" s="18">
        <v>25</v>
      </c>
      <c r="B30" s="21">
        <v>2605</v>
      </c>
      <c r="C30" s="20" t="s">
        <v>165</v>
      </c>
      <c r="D30" s="28">
        <v>12534.4273</v>
      </c>
      <c r="E30" s="28">
        <v>19123.25</v>
      </c>
      <c r="F30" s="28">
        <v>11956.84</v>
      </c>
      <c r="G30" s="28">
        <v>10443.35</v>
      </c>
      <c r="H30" s="28"/>
      <c r="I30" s="28">
        <v>8495.6918</v>
      </c>
      <c r="J30" s="28">
        <v>11039.23</v>
      </c>
      <c r="K30" s="28">
        <v>9596.11</v>
      </c>
      <c r="L30" s="28">
        <v>7173.65</v>
      </c>
      <c r="M30" s="28"/>
      <c r="N30" s="28">
        <v>21030.1191</v>
      </c>
      <c r="O30" s="28">
        <v>30162.48</v>
      </c>
      <c r="P30" s="28">
        <v>21552.94</v>
      </c>
      <c r="Q30" s="28">
        <v>17617</v>
      </c>
      <c r="R30" s="28"/>
      <c r="S30" s="28">
        <v>6948.7516</v>
      </c>
      <c r="T30" s="28">
        <v>6724.4304</v>
      </c>
      <c r="U30" s="28">
        <v>9518.27</v>
      </c>
      <c r="V30" s="28">
        <v>11791.23</v>
      </c>
      <c r="W30" s="28"/>
      <c r="X30" s="28">
        <v>27978.8707</v>
      </c>
      <c r="Y30" s="28">
        <v>36886.9104</v>
      </c>
      <c r="Z30" s="28">
        <v>31071.21</v>
      </c>
      <c r="AA30" s="28">
        <v>29408.23</v>
      </c>
      <c r="AB30" s="28"/>
      <c r="AC30" s="28">
        <v>15304.551037851039</v>
      </c>
      <c r="AD30" s="28">
        <v>22133.391203703704</v>
      </c>
      <c r="AE30" s="28">
        <v>12870.656620021527</v>
      </c>
      <c r="AF30" s="28">
        <v>10443.35</v>
      </c>
      <c r="AG30" s="28"/>
      <c r="AH30" s="28">
        <v>10462.674630541871</v>
      </c>
      <c r="AI30" s="28">
        <v>12851.257275902211</v>
      </c>
      <c r="AJ30" s="28">
        <v>10374.172972972972</v>
      </c>
      <c r="AK30" s="28">
        <v>7173.65</v>
      </c>
      <c r="AL30" s="28"/>
      <c r="AM30" s="28">
        <v>25767.225668392908</v>
      </c>
      <c r="AN30" s="28">
        <v>34984.648479605916</v>
      </c>
      <c r="AO30" s="28">
        <v>23244.8295929945</v>
      </c>
      <c r="AP30" s="28">
        <v>17617</v>
      </c>
      <c r="AQ30" s="28"/>
      <c r="AR30" s="28">
        <v>8631.989565217391</v>
      </c>
      <c r="AS30" s="28">
        <v>7747.039631336405</v>
      </c>
      <c r="AT30" s="28">
        <v>10334.71226927253</v>
      </c>
      <c r="AU30" s="28">
        <v>11791.23</v>
      </c>
      <c r="AV30" s="28"/>
      <c r="AW30" s="28">
        <v>34399.2152336103</v>
      </c>
      <c r="AX30" s="28">
        <v>42731.68811094232</v>
      </c>
      <c r="AY30" s="28">
        <v>33579.54186226703</v>
      </c>
      <c r="AZ30" s="28">
        <v>29408.23</v>
      </c>
      <c r="BA30" s="20"/>
      <c r="BB30" s="22">
        <v>-0.3176310775682588</v>
      </c>
      <c r="BC30" s="22">
        <v>-0.31435791962227255</v>
      </c>
      <c r="BD30" s="22">
        <v>-0.3163020254210097</v>
      </c>
      <c r="BE30" s="22">
        <v>0.3659921517413287</v>
      </c>
      <c r="BF30" s="22">
        <v>-0.14509008998361628</v>
      </c>
      <c r="BG30" s="41"/>
    </row>
    <row r="31" spans="1:59" s="2" customFormat="1" ht="12.75">
      <c r="A31" s="18">
        <v>26</v>
      </c>
      <c r="B31" s="21">
        <v>2606</v>
      </c>
      <c r="C31" s="20" t="s">
        <v>166</v>
      </c>
      <c r="D31" s="28">
        <v>47471.635</v>
      </c>
      <c r="E31" s="28">
        <v>51245.19</v>
      </c>
      <c r="F31" s="28">
        <v>65587.84</v>
      </c>
      <c r="G31" s="28">
        <v>88699.11</v>
      </c>
      <c r="H31" s="28"/>
      <c r="I31" s="28">
        <v>3000.7185</v>
      </c>
      <c r="J31" s="28">
        <v>5522.4</v>
      </c>
      <c r="K31" s="28">
        <v>2315.75</v>
      </c>
      <c r="L31" s="28">
        <v>1555.31</v>
      </c>
      <c r="M31" s="28"/>
      <c r="N31" s="28">
        <v>50472.3535</v>
      </c>
      <c r="O31" s="28">
        <v>56767.59</v>
      </c>
      <c r="P31" s="28">
        <v>67903.59</v>
      </c>
      <c r="Q31" s="28">
        <v>90254.42</v>
      </c>
      <c r="R31" s="28"/>
      <c r="S31" s="28">
        <v>6921.1029</v>
      </c>
      <c r="T31" s="28">
        <v>10676.2905</v>
      </c>
      <c r="U31" s="28">
        <v>10134.74</v>
      </c>
      <c r="V31" s="28">
        <v>16712.86</v>
      </c>
      <c r="W31" s="28"/>
      <c r="X31" s="28">
        <v>57393.456399999995</v>
      </c>
      <c r="Y31" s="28">
        <v>67443.8805</v>
      </c>
      <c r="Z31" s="28">
        <v>78038.33</v>
      </c>
      <c r="AA31" s="28">
        <v>106967.28</v>
      </c>
      <c r="AB31" s="28"/>
      <c r="AC31" s="28">
        <v>57962.924297924306</v>
      </c>
      <c r="AD31" s="28">
        <v>59311.5625</v>
      </c>
      <c r="AE31" s="28">
        <v>70600.47362755651</v>
      </c>
      <c r="AF31" s="28">
        <v>88699.11</v>
      </c>
      <c r="AG31" s="28"/>
      <c r="AH31" s="28">
        <v>3695.4661330049257</v>
      </c>
      <c r="AI31" s="28">
        <v>6428.870779976717</v>
      </c>
      <c r="AJ31" s="28">
        <v>2503.5135135135133</v>
      </c>
      <c r="AK31" s="28">
        <v>1555.31</v>
      </c>
      <c r="AL31" s="28"/>
      <c r="AM31" s="28">
        <v>61658.390430929234</v>
      </c>
      <c r="AN31" s="28">
        <v>65740.43327997671</v>
      </c>
      <c r="AO31" s="28">
        <v>73103.98714107001</v>
      </c>
      <c r="AP31" s="28">
        <v>90254.42</v>
      </c>
      <c r="AQ31" s="28"/>
      <c r="AR31" s="28">
        <v>8597.643354037267</v>
      </c>
      <c r="AS31" s="28">
        <v>12299.873847926267</v>
      </c>
      <c r="AT31" s="28">
        <v>11004.060803474484</v>
      </c>
      <c r="AU31" s="28">
        <v>16712.86</v>
      </c>
      <c r="AV31" s="28"/>
      <c r="AW31" s="28">
        <v>70256.03378496651</v>
      </c>
      <c r="AX31" s="28">
        <v>78040.30712790298</v>
      </c>
      <c r="AY31" s="28">
        <v>84108.0479445445</v>
      </c>
      <c r="AZ31" s="28">
        <v>106967.28</v>
      </c>
      <c r="BA31" s="20"/>
      <c r="BB31" s="22">
        <v>0.5302732060945445</v>
      </c>
      <c r="BC31" s="22">
        <v>-0.5791302249777844</v>
      </c>
      <c r="BD31" s="22">
        <v>0.46378164219360407</v>
      </c>
      <c r="BE31" s="22">
        <v>0.9438884949969462</v>
      </c>
      <c r="BF31" s="22">
        <v>0.522535136660234</v>
      </c>
      <c r="BG31" s="41"/>
    </row>
    <row r="32" spans="1:59" s="2" customFormat="1" ht="12.75">
      <c r="A32" s="18">
        <v>27</v>
      </c>
      <c r="B32" s="21">
        <v>2699</v>
      </c>
      <c r="C32" s="20" t="s">
        <v>167</v>
      </c>
      <c r="D32" s="28">
        <v>11438.5694</v>
      </c>
      <c r="E32" s="28">
        <v>9981.66</v>
      </c>
      <c r="F32" s="28">
        <v>7830.94</v>
      </c>
      <c r="G32" s="28">
        <v>3324.04</v>
      </c>
      <c r="H32" s="28"/>
      <c r="I32" s="28">
        <v>4593.68</v>
      </c>
      <c r="J32" s="28">
        <v>10411.93</v>
      </c>
      <c r="K32" s="28">
        <v>27</v>
      </c>
      <c r="L32" s="28">
        <v>95</v>
      </c>
      <c r="M32" s="28"/>
      <c r="N32" s="28">
        <v>16032.2494</v>
      </c>
      <c r="O32" s="28">
        <v>20393.59</v>
      </c>
      <c r="P32" s="28">
        <v>7857.94</v>
      </c>
      <c r="Q32" s="28">
        <v>3419.04</v>
      </c>
      <c r="R32" s="28"/>
      <c r="S32" s="28">
        <v>6500.6183</v>
      </c>
      <c r="T32" s="28">
        <v>10321.2745</v>
      </c>
      <c r="U32" s="28">
        <v>15274.87</v>
      </c>
      <c r="V32" s="28">
        <v>13426.13</v>
      </c>
      <c r="W32" s="28"/>
      <c r="X32" s="28">
        <v>22532.867700000003</v>
      </c>
      <c r="Y32" s="28">
        <v>30714.8645</v>
      </c>
      <c r="Z32" s="28">
        <v>23132.81</v>
      </c>
      <c r="AA32" s="28">
        <v>16845.17</v>
      </c>
      <c r="AB32" s="28"/>
      <c r="AC32" s="28">
        <v>13966.507203907206</v>
      </c>
      <c r="AD32" s="28">
        <v>11552.847222222223</v>
      </c>
      <c r="AE32" s="28">
        <v>8429.429494079655</v>
      </c>
      <c r="AF32" s="28">
        <v>3324.04</v>
      </c>
      <c r="AG32" s="28"/>
      <c r="AH32" s="28">
        <v>5657.241379310345</v>
      </c>
      <c r="AI32" s="28">
        <v>12120.989522700815</v>
      </c>
      <c r="AJ32" s="28">
        <v>29.18918918918919</v>
      </c>
      <c r="AK32" s="28">
        <v>95</v>
      </c>
      <c r="AL32" s="28"/>
      <c r="AM32" s="28">
        <v>19623.74858321755</v>
      </c>
      <c r="AN32" s="28">
        <v>23673.836744923035</v>
      </c>
      <c r="AO32" s="28">
        <v>8458.618683268845</v>
      </c>
      <c r="AP32" s="28">
        <v>3419.04</v>
      </c>
      <c r="AQ32" s="28"/>
      <c r="AR32" s="28">
        <v>8075.302236024844</v>
      </c>
      <c r="AS32" s="28">
        <v>11890.869239631336</v>
      </c>
      <c r="AT32" s="28">
        <v>16585.092290988057</v>
      </c>
      <c r="AU32" s="28">
        <v>13426.13</v>
      </c>
      <c r="AV32" s="28"/>
      <c r="AW32" s="28">
        <v>27699.050819242395</v>
      </c>
      <c r="AX32" s="28">
        <v>35564.70598455437</v>
      </c>
      <c r="AY32" s="28">
        <v>25043.7109742569</v>
      </c>
      <c r="AZ32" s="28">
        <v>16845.17</v>
      </c>
      <c r="BA32" s="20"/>
      <c r="BB32" s="22">
        <v>-0.7619991919618899</v>
      </c>
      <c r="BC32" s="22">
        <v>-0.9832073631598196</v>
      </c>
      <c r="BD32" s="22">
        <v>-0.8257702912620883</v>
      </c>
      <c r="BE32" s="22">
        <v>0.6626164083499566</v>
      </c>
      <c r="BF32" s="22">
        <v>-0.391850279999568</v>
      </c>
      <c r="BG32" s="41"/>
    </row>
    <row r="33" spans="1:59" s="39" customFormat="1" ht="12.75">
      <c r="A33" s="24">
        <v>28</v>
      </c>
      <c r="B33" s="38">
        <v>27</v>
      </c>
      <c r="C33" s="12" t="s">
        <v>168</v>
      </c>
      <c r="D33" s="43">
        <v>155287.1383</v>
      </c>
      <c r="E33" s="43">
        <v>161719.64</v>
      </c>
      <c r="F33" s="43">
        <v>166540.75</v>
      </c>
      <c r="G33" s="43">
        <v>186654.51</v>
      </c>
      <c r="H33" s="43"/>
      <c r="I33" s="43">
        <v>109841.6953</v>
      </c>
      <c r="J33" s="43">
        <v>101698.69</v>
      </c>
      <c r="K33" s="43">
        <v>129846.68</v>
      </c>
      <c r="L33" s="43">
        <v>158644.05</v>
      </c>
      <c r="M33" s="43"/>
      <c r="N33" s="43">
        <v>265128.8336</v>
      </c>
      <c r="O33" s="43">
        <v>263418.34</v>
      </c>
      <c r="P33" s="43">
        <v>296387.43</v>
      </c>
      <c r="Q33" s="43">
        <v>345298.56</v>
      </c>
      <c r="R33" s="43"/>
      <c r="S33" s="43">
        <v>325685.9357</v>
      </c>
      <c r="T33" s="43">
        <v>410154.8938</v>
      </c>
      <c r="U33" s="43">
        <v>455440.13</v>
      </c>
      <c r="V33" s="43">
        <v>560868.12</v>
      </c>
      <c r="W33" s="43"/>
      <c r="X33" s="43">
        <v>590814.7693</v>
      </c>
      <c r="Y33" s="43">
        <v>673573.2338</v>
      </c>
      <c r="Z33" s="43">
        <v>751827.56</v>
      </c>
      <c r="AA33" s="43">
        <v>906166.68</v>
      </c>
      <c r="AB33" s="43"/>
      <c r="AC33" s="43">
        <v>189605.78547008548</v>
      </c>
      <c r="AD33" s="43">
        <v>187175.50925925927</v>
      </c>
      <c r="AE33" s="43">
        <v>179268.837459634</v>
      </c>
      <c r="AF33" s="43">
        <v>186654.51</v>
      </c>
      <c r="AG33" s="43"/>
      <c r="AH33" s="43">
        <v>135273.0237684729</v>
      </c>
      <c r="AI33" s="43">
        <v>118391.95576251455</v>
      </c>
      <c r="AJ33" s="43">
        <v>140374.78918918918</v>
      </c>
      <c r="AK33" s="43">
        <v>158644.05</v>
      </c>
      <c r="AL33" s="43"/>
      <c r="AM33" s="43">
        <v>324878.8092385584</v>
      </c>
      <c r="AN33" s="43">
        <v>305567.4650217738</v>
      </c>
      <c r="AO33" s="43">
        <v>319643.62664882315</v>
      </c>
      <c r="AP33" s="43">
        <v>345298.56</v>
      </c>
      <c r="AQ33" s="43"/>
      <c r="AR33" s="43">
        <v>404578.80211180117</v>
      </c>
      <c r="AS33" s="43">
        <v>472528.6794930876</v>
      </c>
      <c r="AT33" s="43">
        <v>494506.1129207383</v>
      </c>
      <c r="AU33" s="43">
        <v>560868.12</v>
      </c>
      <c r="AV33" s="43"/>
      <c r="AW33" s="43">
        <v>729457.6113503596</v>
      </c>
      <c r="AX33" s="43">
        <v>778096.1445148614</v>
      </c>
      <c r="AY33" s="43">
        <v>814149.7395695614</v>
      </c>
      <c r="AZ33" s="43">
        <v>906166.68</v>
      </c>
      <c r="BA33" s="12"/>
      <c r="BB33" s="37">
        <v>-0.015565323931273745</v>
      </c>
      <c r="BC33" s="37">
        <v>0.17276930448104633</v>
      </c>
      <c r="BD33" s="37">
        <v>0.0628534400544647</v>
      </c>
      <c r="BE33" s="37">
        <v>0.38630130168067955</v>
      </c>
      <c r="BF33" s="37">
        <v>0.24224720655463372</v>
      </c>
      <c r="BG33" s="44"/>
    </row>
    <row r="34" spans="1:59" s="2" customFormat="1" ht="12.75">
      <c r="A34" s="18">
        <v>29</v>
      </c>
      <c r="B34" s="21">
        <v>2701</v>
      </c>
      <c r="C34" s="20" t="s">
        <v>169</v>
      </c>
      <c r="D34" s="28">
        <v>15447.0622</v>
      </c>
      <c r="E34" s="28">
        <v>19673.45</v>
      </c>
      <c r="F34" s="28">
        <v>22864.24</v>
      </c>
      <c r="G34" s="28">
        <v>24439.96</v>
      </c>
      <c r="H34" s="28"/>
      <c r="I34" s="28">
        <v>11584.1145</v>
      </c>
      <c r="J34" s="28">
        <v>11365.91</v>
      </c>
      <c r="K34" s="28">
        <v>24965.96</v>
      </c>
      <c r="L34" s="28">
        <v>25788.3</v>
      </c>
      <c r="M34" s="28"/>
      <c r="N34" s="28">
        <v>27031.1767</v>
      </c>
      <c r="O34" s="28">
        <v>31039.36</v>
      </c>
      <c r="P34" s="28">
        <v>47830.2</v>
      </c>
      <c r="Q34" s="28">
        <v>50228.26</v>
      </c>
      <c r="R34" s="28"/>
      <c r="S34" s="28">
        <v>73173.3483</v>
      </c>
      <c r="T34" s="28">
        <v>108244.6612</v>
      </c>
      <c r="U34" s="28">
        <v>97899.96</v>
      </c>
      <c r="V34" s="28">
        <v>150533.22</v>
      </c>
      <c r="W34" s="28"/>
      <c r="X34" s="28">
        <v>100204.525</v>
      </c>
      <c r="Y34" s="28">
        <v>139284.02120000002</v>
      </c>
      <c r="Z34" s="28">
        <v>145730.16</v>
      </c>
      <c r="AA34" s="28">
        <v>200761.48</v>
      </c>
      <c r="AB34" s="28"/>
      <c r="AC34" s="28">
        <v>18860.88180708181</v>
      </c>
      <c r="AD34" s="28">
        <v>22770.19675925926</v>
      </c>
      <c r="AE34" s="28">
        <v>24611.668460710443</v>
      </c>
      <c r="AF34" s="28">
        <v>24439.96</v>
      </c>
      <c r="AG34" s="28"/>
      <c r="AH34" s="28">
        <v>14266.150862068964</v>
      </c>
      <c r="AI34" s="28">
        <v>13231.559953434225</v>
      </c>
      <c r="AJ34" s="28">
        <v>26990.227027027024</v>
      </c>
      <c r="AK34" s="28">
        <v>25788.3</v>
      </c>
      <c r="AL34" s="28"/>
      <c r="AM34" s="28">
        <v>33127.03266915077</v>
      </c>
      <c r="AN34" s="28">
        <v>36001.75671269349</v>
      </c>
      <c r="AO34" s="28">
        <v>51601.89548773746</v>
      </c>
      <c r="AP34" s="28">
        <v>50228.26</v>
      </c>
      <c r="AQ34" s="28"/>
      <c r="AR34" s="28">
        <v>90898.56931677018</v>
      </c>
      <c r="AS34" s="28">
        <v>124705.83087557604</v>
      </c>
      <c r="AT34" s="28">
        <v>106297.45928338762</v>
      </c>
      <c r="AU34" s="28">
        <v>150533.22</v>
      </c>
      <c r="AV34" s="28"/>
      <c r="AW34" s="28">
        <v>124025.60198592095</v>
      </c>
      <c r="AX34" s="28">
        <v>160707.58758826953</v>
      </c>
      <c r="AY34" s="28">
        <v>157899.35477112507</v>
      </c>
      <c r="AZ34" s="28">
        <v>200761.48</v>
      </c>
      <c r="BA34" s="20"/>
      <c r="BB34" s="22">
        <v>0.29580155636325456</v>
      </c>
      <c r="BC34" s="22">
        <v>0.8076564764617962</v>
      </c>
      <c r="BD34" s="22">
        <v>0.5162317887522287</v>
      </c>
      <c r="BE34" s="22">
        <v>0.6560570879329299</v>
      </c>
      <c r="BF34" s="22">
        <v>0.6187099823372748</v>
      </c>
      <c r="BG34" s="41"/>
    </row>
    <row r="35" spans="1:59" s="2" customFormat="1" ht="12.75">
      <c r="A35" s="18">
        <v>30</v>
      </c>
      <c r="B35" s="21">
        <v>2702</v>
      </c>
      <c r="C35" s="20" t="s">
        <v>170</v>
      </c>
      <c r="D35" s="28">
        <v>30317.5717</v>
      </c>
      <c r="E35" s="28">
        <v>34047.09</v>
      </c>
      <c r="F35" s="28">
        <v>32406.53</v>
      </c>
      <c r="G35" s="28">
        <v>39138.61</v>
      </c>
      <c r="H35" s="28"/>
      <c r="I35" s="28">
        <v>23886.0905</v>
      </c>
      <c r="J35" s="28">
        <v>15324.28</v>
      </c>
      <c r="K35" s="28">
        <v>29245.32</v>
      </c>
      <c r="L35" s="28">
        <v>31917.47</v>
      </c>
      <c r="M35" s="28"/>
      <c r="N35" s="28">
        <v>54203.6622</v>
      </c>
      <c r="O35" s="28">
        <v>49371.38</v>
      </c>
      <c r="P35" s="28">
        <v>61651.85</v>
      </c>
      <c r="Q35" s="28">
        <v>71056.08</v>
      </c>
      <c r="R35" s="28"/>
      <c r="S35" s="28">
        <v>62619.5282</v>
      </c>
      <c r="T35" s="28">
        <v>93652.5891</v>
      </c>
      <c r="U35" s="28">
        <v>104812.61</v>
      </c>
      <c r="V35" s="28">
        <v>108908.01</v>
      </c>
      <c r="W35" s="28"/>
      <c r="X35" s="28">
        <v>116823.19039999999</v>
      </c>
      <c r="Y35" s="28">
        <v>143023.9691</v>
      </c>
      <c r="Z35" s="28">
        <v>166464.46</v>
      </c>
      <c r="AA35" s="28">
        <v>179964.09</v>
      </c>
      <c r="AB35" s="28"/>
      <c r="AC35" s="28">
        <v>37017.79206349207</v>
      </c>
      <c r="AD35" s="28">
        <v>39406.354166666664</v>
      </c>
      <c r="AE35" s="28">
        <v>34883.24004305705</v>
      </c>
      <c r="AF35" s="28">
        <v>39138.61</v>
      </c>
      <c r="AG35" s="28"/>
      <c r="AH35" s="28">
        <v>29416.367610837435</v>
      </c>
      <c r="AI35" s="28">
        <v>17839.67403958091</v>
      </c>
      <c r="AJ35" s="28">
        <v>31616.56216216216</v>
      </c>
      <c r="AK35" s="28">
        <v>31917.47</v>
      </c>
      <c r="AL35" s="28"/>
      <c r="AM35" s="28">
        <v>66434.15967432951</v>
      </c>
      <c r="AN35" s="28">
        <v>57246.028206247574</v>
      </c>
      <c r="AO35" s="28">
        <v>66499.80220521921</v>
      </c>
      <c r="AP35" s="28">
        <v>71056.08</v>
      </c>
      <c r="AQ35" s="28"/>
      <c r="AR35" s="28">
        <v>77788.23378881987</v>
      </c>
      <c r="AS35" s="28">
        <v>107894.6879032258</v>
      </c>
      <c r="AT35" s="28">
        <v>113803.05103148751</v>
      </c>
      <c r="AU35" s="28">
        <v>108908.01</v>
      </c>
      <c r="AV35" s="28"/>
      <c r="AW35" s="28">
        <v>144222.39346314938</v>
      </c>
      <c r="AX35" s="28">
        <v>165140.71610947337</v>
      </c>
      <c r="AY35" s="28">
        <v>180302.85323670672</v>
      </c>
      <c r="AZ35" s="28">
        <v>179964.09</v>
      </c>
      <c r="BA35" s="20"/>
      <c r="BB35" s="22">
        <v>0.0572918539514824</v>
      </c>
      <c r="BC35" s="22">
        <v>0.0850241750528411</v>
      </c>
      <c r="BD35" s="22">
        <v>0.069571442588088</v>
      </c>
      <c r="BE35" s="22">
        <v>0.4000576269113443</v>
      </c>
      <c r="BF35" s="22">
        <v>0.24782348759163453</v>
      </c>
      <c r="BG35" s="41"/>
    </row>
    <row r="36" spans="1:59" s="2" customFormat="1" ht="12.75">
      <c r="A36" s="18">
        <v>31</v>
      </c>
      <c r="B36" s="21">
        <v>2703</v>
      </c>
      <c r="C36" s="20" t="s">
        <v>171</v>
      </c>
      <c r="D36" s="28">
        <v>13574.8327</v>
      </c>
      <c r="E36" s="28">
        <v>13406.02</v>
      </c>
      <c r="F36" s="28">
        <v>9564.12</v>
      </c>
      <c r="G36" s="28">
        <v>16325.16</v>
      </c>
      <c r="H36" s="28"/>
      <c r="I36" s="28">
        <v>7597.9954</v>
      </c>
      <c r="J36" s="28">
        <v>6407.08</v>
      </c>
      <c r="K36" s="28">
        <v>4386.63</v>
      </c>
      <c r="L36" s="28">
        <v>9362.52</v>
      </c>
      <c r="M36" s="28"/>
      <c r="N36" s="28">
        <v>21172.8281</v>
      </c>
      <c r="O36" s="28">
        <v>19813.1</v>
      </c>
      <c r="P36" s="28">
        <v>13950.75</v>
      </c>
      <c r="Q36" s="28">
        <v>25687.68</v>
      </c>
      <c r="R36" s="28"/>
      <c r="S36" s="28">
        <v>29564.0507</v>
      </c>
      <c r="T36" s="28">
        <v>28342.9602</v>
      </c>
      <c r="U36" s="28">
        <v>30339.76</v>
      </c>
      <c r="V36" s="28">
        <v>37612.37</v>
      </c>
      <c r="W36" s="28"/>
      <c r="X36" s="28">
        <v>50736.8788</v>
      </c>
      <c r="Y36" s="28">
        <v>48156.0602</v>
      </c>
      <c r="Z36" s="28">
        <v>44290.51</v>
      </c>
      <c r="AA36" s="28">
        <v>63300.05</v>
      </c>
      <c r="AB36" s="28"/>
      <c r="AC36" s="28">
        <v>16574.887301587303</v>
      </c>
      <c r="AD36" s="28">
        <v>15516.226851851852</v>
      </c>
      <c r="AE36" s="28">
        <v>10295.069967707212</v>
      </c>
      <c r="AF36" s="28">
        <v>16325.16</v>
      </c>
      <c r="AG36" s="28"/>
      <c r="AH36" s="28">
        <v>9357.137192118225</v>
      </c>
      <c r="AI36" s="28">
        <v>7458.766006984866</v>
      </c>
      <c r="AJ36" s="28">
        <v>4742.302702702703</v>
      </c>
      <c r="AK36" s="28">
        <v>9362.52</v>
      </c>
      <c r="AL36" s="28"/>
      <c r="AM36" s="28">
        <v>25932.02449370553</v>
      </c>
      <c r="AN36" s="28">
        <v>22974.99285883672</v>
      </c>
      <c r="AO36" s="28">
        <v>15037.372670409914</v>
      </c>
      <c r="AP36" s="28">
        <v>25687.68</v>
      </c>
      <c r="AQ36" s="28"/>
      <c r="AR36" s="28">
        <v>36725.52881987578</v>
      </c>
      <c r="AS36" s="28">
        <v>32653.179953917053</v>
      </c>
      <c r="AT36" s="28">
        <v>32942.19326818675</v>
      </c>
      <c r="AU36" s="28">
        <v>37612.37</v>
      </c>
      <c r="AV36" s="28"/>
      <c r="AW36" s="28">
        <v>62657.5533135813</v>
      </c>
      <c r="AX36" s="28">
        <v>55628.17281275377</v>
      </c>
      <c r="AY36" s="28">
        <v>47979.56593859666</v>
      </c>
      <c r="AZ36" s="28">
        <v>63300.05</v>
      </c>
      <c r="BA36" s="20"/>
      <c r="BB36" s="22">
        <v>-0.015066606308894115</v>
      </c>
      <c r="BC36" s="22">
        <v>0.0005752622593060419</v>
      </c>
      <c r="BD36" s="22">
        <v>-0.00942249972673126</v>
      </c>
      <c r="BE36" s="22">
        <v>0.024147812397034008</v>
      </c>
      <c r="BF36" s="22">
        <v>0.010254097909045523</v>
      </c>
      <c r="BG36" s="41"/>
    </row>
    <row r="37" spans="1:59" s="2" customFormat="1" ht="12.75">
      <c r="A37" s="18">
        <v>32</v>
      </c>
      <c r="B37" s="21">
        <v>2704</v>
      </c>
      <c r="C37" s="20" t="s">
        <v>172</v>
      </c>
      <c r="D37" s="28">
        <v>6386.0551</v>
      </c>
      <c r="E37" s="28">
        <v>6743.65</v>
      </c>
      <c r="F37" s="28">
        <v>7418.96</v>
      </c>
      <c r="G37" s="28">
        <v>8443.31</v>
      </c>
      <c r="H37" s="28"/>
      <c r="I37" s="28">
        <v>7852.3088</v>
      </c>
      <c r="J37" s="28">
        <v>6977.7</v>
      </c>
      <c r="K37" s="28">
        <v>6863.18</v>
      </c>
      <c r="L37" s="28">
        <v>7293.77</v>
      </c>
      <c r="M37" s="28"/>
      <c r="N37" s="28">
        <v>14238.3639</v>
      </c>
      <c r="O37" s="28">
        <v>13721.35</v>
      </c>
      <c r="P37" s="28">
        <v>14282.14</v>
      </c>
      <c r="Q37" s="28">
        <v>15737.08</v>
      </c>
      <c r="R37" s="28"/>
      <c r="S37" s="28">
        <v>23656.4842</v>
      </c>
      <c r="T37" s="28">
        <v>30820.8879</v>
      </c>
      <c r="U37" s="28">
        <v>38454.72</v>
      </c>
      <c r="V37" s="28">
        <v>36921.47</v>
      </c>
      <c r="W37" s="28"/>
      <c r="X37" s="28">
        <v>37894.8481</v>
      </c>
      <c r="Y37" s="28">
        <v>44542.2379</v>
      </c>
      <c r="Z37" s="28">
        <v>52736.86</v>
      </c>
      <c r="AA37" s="28">
        <v>52658.55</v>
      </c>
      <c r="AB37" s="28"/>
      <c r="AC37" s="28">
        <v>7797.381074481074</v>
      </c>
      <c r="AD37" s="28">
        <v>7805.150462962963</v>
      </c>
      <c r="AE37" s="28">
        <v>7985.963401506996</v>
      </c>
      <c r="AF37" s="28">
        <v>8443.31</v>
      </c>
      <c r="AG37" s="28"/>
      <c r="AH37" s="28">
        <v>9670.331034482757</v>
      </c>
      <c r="AI37" s="28">
        <v>8123.050058207217</v>
      </c>
      <c r="AJ37" s="28">
        <v>7419.654054054054</v>
      </c>
      <c r="AK37" s="28">
        <v>7293.77</v>
      </c>
      <c r="AL37" s="28"/>
      <c r="AM37" s="28">
        <v>17467.71210896383</v>
      </c>
      <c r="AN37" s="28">
        <v>15928.20052117018</v>
      </c>
      <c r="AO37" s="28">
        <v>15405.617455561049</v>
      </c>
      <c r="AP37" s="28">
        <v>15737.08</v>
      </c>
      <c r="AQ37" s="28"/>
      <c r="AR37" s="28">
        <v>29386.936894409933</v>
      </c>
      <c r="AS37" s="28">
        <v>35507.935368663595</v>
      </c>
      <c r="AT37" s="28">
        <v>41753.22475570033</v>
      </c>
      <c r="AU37" s="28">
        <v>36921.47</v>
      </c>
      <c r="AV37" s="28"/>
      <c r="AW37" s="28">
        <v>46854.649003373765</v>
      </c>
      <c r="AX37" s="28">
        <v>51436.13588983378</v>
      </c>
      <c r="AY37" s="28">
        <v>57158.84221126138</v>
      </c>
      <c r="AZ37" s="28">
        <v>52658.55</v>
      </c>
      <c r="BA37" s="20"/>
      <c r="BB37" s="22">
        <v>0.08283921477595757</v>
      </c>
      <c r="BC37" s="22">
        <v>-0.24575798139777671</v>
      </c>
      <c r="BD37" s="22">
        <v>-0.09907606091559806</v>
      </c>
      <c r="BE37" s="22">
        <v>0.2563905565477056</v>
      </c>
      <c r="BF37" s="22">
        <v>0.12387033346911491</v>
      </c>
      <c r="BG37" s="41"/>
    </row>
    <row r="38" spans="1:59" s="2" customFormat="1" ht="12.75">
      <c r="A38" s="18">
        <v>33</v>
      </c>
      <c r="B38" s="21">
        <v>2705</v>
      </c>
      <c r="C38" s="20" t="s">
        <v>173</v>
      </c>
      <c r="D38" s="28">
        <v>6914.5277</v>
      </c>
      <c r="E38" s="28">
        <v>7039.42</v>
      </c>
      <c r="F38" s="28">
        <v>6157.83</v>
      </c>
      <c r="G38" s="28">
        <v>5007</v>
      </c>
      <c r="H38" s="28"/>
      <c r="I38" s="28">
        <v>8539.297</v>
      </c>
      <c r="J38" s="28">
        <v>16664.36</v>
      </c>
      <c r="K38" s="28">
        <v>15608.1</v>
      </c>
      <c r="L38" s="28">
        <v>24902.23</v>
      </c>
      <c r="M38" s="28"/>
      <c r="N38" s="28">
        <v>15453.8247</v>
      </c>
      <c r="O38" s="28">
        <v>23703.78</v>
      </c>
      <c r="P38" s="28">
        <v>21765.93</v>
      </c>
      <c r="Q38" s="28">
        <v>29909.23</v>
      </c>
      <c r="R38" s="28"/>
      <c r="S38" s="28">
        <v>20613.3215</v>
      </c>
      <c r="T38" s="28">
        <v>21294.3768</v>
      </c>
      <c r="U38" s="28">
        <v>23926.31</v>
      </c>
      <c r="V38" s="28">
        <v>33950.62</v>
      </c>
      <c r="W38" s="28"/>
      <c r="X38" s="28">
        <v>36067.146199999996</v>
      </c>
      <c r="Y38" s="28">
        <v>44998.1568</v>
      </c>
      <c r="Z38" s="28">
        <v>45692.24</v>
      </c>
      <c r="AA38" s="28">
        <v>63859.85</v>
      </c>
      <c r="AB38" s="28"/>
      <c r="AC38" s="28">
        <v>8442.646764346764</v>
      </c>
      <c r="AD38" s="28">
        <v>8147.476851851852</v>
      </c>
      <c r="AE38" s="28">
        <v>6628.449946178686</v>
      </c>
      <c r="AF38" s="28">
        <v>5007</v>
      </c>
      <c r="AG38" s="28"/>
      <c r="AH38" s="28">
        <v>10516.375615763547</v>
      </c>
      <c r="AI38" s="28">
        <v>19399.720605355065</v>
      </c>
      <c r="AJ38" s="28">
        <v>16873.62162162162</v>
      </c>
      <c r="AK38" s="28">
        <v>24902.23</v>
      </c>
      <c r="AL38" s="28"/>
      <c r="AM38" s="28">
        <v>18959.022380110313</v>
      </c>
      <c r="AN38" s="28">
        <v>27547.197457206916</v>
      </c>
      <c r="AO38" s="28">
        <v>23502.071567800307</v>
      </c>
      <c r="AP38" s="28">
        <v>29909.23</v>
      </c>
      <c r="AQ38" s="28"/>
      <c r="AR38" s="28">
        <v>25606.610559006207</v>
      </c>
      <c r="AS38" s="28">
        <v>24532.692165898614</v>
      </c>
      <c r="AT38" s="28">
        <v>25978.621064060804</v>
      </c>
      <c r="AU38" s="28">
        <v>33950.62</v>
      </c>
      <c r="AV38" s="28"/>
      <c r="AW38" s="28">
        <v>44565.63293911652</v>
      </c>
      <c r="AX38" s="28">
        <v>52079.889623105526</v>
      </c>
      <c r="AY38" s="28">
        <v>49480.69263186111</v>
      </c>
      <c r="AZ38" s="28">
        <v>63859.85</v>
      </c>
      <c r="BA38" s="20"/>
      <c r="BB38" s="22">
        <v>-0.4069395368826131</v>
      </c>
      <c r="BC38" s="22">
        <v>2.367947942318905</v>
      </c>
      <c r="BD38" s="22">
        <v>0.5775723769057532</v>
      </c>
      <c r="BE38" s="22">
        <v>0.32585372522327405</v>
      </c>
      <c r="BF38" s="22">
        <v>0.4329393702820812</v>
      </c>
      <c r="BG38" s="41"/>
    </row>
    <row r="39" spans="1:59" s="2" customFormat="1" ht="12.75">
      <c r="A39" s="18">
        <v>34</v>
      </c>
      <c r="B39" s="21">
        <v>2706</v>
      </c>
      <c r="C39" s="20" t="s">
        <v>174</v>
      </c>
      <c r="D39" s="28">
        <v>701.9825</v>
      </c>
      <c r="E39" s="28">
        <v>764.26</v>
      </c>
      <c r="F39" s="28">
        <v>1460.11</v>
      </c>
      <c r="G39" s="28">
        <v>1598.99</v>
      </c>
      <c r="H39" s="28"/>
      <c r="I39" s="28">
        <v>234.1437</v>
      </c>
      <c r="J39" s="28">
        <v>157.55</v>
      </c>
      <c r="K39" s="28">
        <v>1965.7</v>
      </c>
      <c r="L39" s="28">
        <v>1572.94</v>
      </c>
      <c r="M39" s="28"/>
      <c r="N39" s="28">
        <v>936.1262</v>
      </c>
      <c r="O39" s="28">
        <v>921.81</v>
      </c>
      <c r="P39" s="28">
        <v>3425.81</v>
      </c>
      <c r="Q39" s="28">
        <v>3171.93</v>
      </c>
      <c r="R39" s="28"/>
      <c r="S39" s="28">
        <v>12302.6415</v>
      </c>
      <c r="T39" s="28">
        <v>15306.4654</v>
      </c>
      <c r="U39" s="28">
        <v>19601.56</v>
      </c>
      <c r="V39" s="28">
        <v>16394.96</v>
      </c>
      <c r="W39" s="28"/>
      <c r="X39" s="28">
        <v>13238.7677</v>
      </c>
      <c r="Y39" s="28">
        <v>16228.275399999999</v>
      </c>
      <c r="Z39" s="28">
        <v>23027.37</v>
      </c>
      <c r="AA39" s="28">
        <v>19566.89</v>
      </c>
      <c r="AB39" s="28"/>
      <c r="AC39" s="28">
        <v>857.1214896214897</v>
      </c>
      <c r="AD39" s="28">
        <v>884.5601851851852</v>
      </c>
      <c r="AE39" s="28">
        <v>1571.7007534983852</v>
      </c>
      <c r="AF39" s="28">
        <v>1598.99</v>
      </c>
      <c r="AG39" s="28"/>
      <c r="AH39" s="28">
        <v>288.3543103448276</v>
      </c>
      <c r="AI39" s="28">
        <v>183.41094295692668</v>
      </c>
      <c r="AJ39" s="28">
        <v>2125.081081081081</v>
      </c>
      <c r="AK39" s="28">
        <v>1572.94</v>
      </c>
      <c r="AL39" s="28"/>
      <c r="AM39" s="28">
        <v>1145.4757999663173</v>
      </c>
      <c r="AN39" s="28">
        <v>1067.9711281421119</v>
      </c>
      <c r="AO39" s="28">
        <v>3696.781834579466</v>
      </c>
      <c r="AP39" s="28">
        <v>3171.93</v>
      </c>
      <c r="AQ39" s="28"/>
      <c r="AR39" s="28">
        <v>15282.784472049689</v>
      </c>
      <c r="AS39" s="28">
        <v>17634.176728110597</v>
      </c>
      <c r="AT39" s="28">
        <v>21282.909880564603</v>
      </c>
      <c r="AU39" s="28">
        <v>16394.96</v>
      </c>
      <c r="AV39" s="28"/>
      <c r="AW39" s="28">
        <v>16428.260272016007</v>
      </c>
      <c r="AX39" s="28">
        <v>18702.147856252708</v>
      </c>
      <c r="AY39" s="28">
        <v>24979.69171514407</v>
      </c>
      <c r="AZ39" s="28">
        <v>19566.89</v>
      </c>
      <c r="BA39" s="20"/>
      <c r="BB39" s="22">
        <v>0.8655348388314523</v>
      </c>
      <c r="BC39" s="22">
        <v>5.454886379603637</v>
      </c>
      <c r="BD39" s="22">
        <v>2.7690938561017795</v>
      </c>
      <c r="BE39" s="22">
        <v>0.07277309511132213</v>
      </c>
      <c r="BF39" s="22">
        <v>0.19105064541315753</v>
      </c>
      <c r="BG39" s="41"/>
    </row>
    <row r="40" spans="1:59" s="2" customFormat="1" ht="12.75">
      <c r="A40" s="18">
        <v>35</v>
      </c>
      <c r="B40" s="21">
        <v>2707</v>
      </c>
      <c r="C40" s="20" t="s">
        <v>175</v>
      </c>
      <c r="D40" s="28">
        <v>65556.9399</v>
      </c>
      <c r="E40" s="28">
        <v>59676.05</v>
      </c>
      <c r="F40" s="28">
        <v>59414.98</v>
      </c>
      <c r="G40" s="28">
        <v>54698.16</v>
      </c>
      <c r="H40" s="28"/>
      <c r="I40" s="28">
        <v>43843.1957</v>
      </c>
      <c r="J40" s="28">
        <v>41483.18</v>
      </c>
      <c r="K40" s="28">
        <v>38880.3</v>
      </c>
      <c r="L40" s="28">
        <v>42574.25</v>
      </c>
      <c r="M40" s="28"/>
      <c r="N40" s="28">
        <v>109400.1356</v>
      </c>
      <c r="O40" s="28">
        <v>101159.23</v>
      </c>
      <c r="P40" s="28">
        <v>98295.29</v>
      </c>
      <c r="Q40" s="28">
        <v>97272.42</v>
      </c>
      <c r="R40" s="28"/>
      <c r="S40" s="28">
        <v>60849.7694</v>
      </c>
      <c r="T40" s="28">
        <v>64334.0729</v>
      </c>
      <c r="U40" s="28">
        <v>76429.74</v>
      </c>
      <c r="V40" s="28">
        <v>109905.68</v>
      </c>
      <c r="W40" s="28"/>
      <c r="X40" s="28">
        <v>170249.905</v>
      </c>
      <c r="Y40" s="28">
        <v>165493.3029</v>
      </c>
      <c r="Z40" s="28">
        <v>174725.03</v>
      </c>
      <c r="AA40" s="28">
        <v>207178.1</v>
      </c>
      <c r="AB40" s="28"/>
      <c r="AC40" s="28">
        <v>80045.10366300367</v>
      </c>
      <c r="AD40" s="28">
        <v>69069.50231481482</v>
      </c>
      <c r="AE40" s="28">
        <v>63955.844994617866</v>
      </c>
      <c r="AF40" s="28">
        <v>54698.16</v>
      </c>
      <c r="AG40" s="28"/>
      <c r="AH40" s="28">
        <v>53994.08337438423</v>
      </c>
      <c r="AI40" s="28">
        <v>48292.40977881257</v>
      </c>
      <c r="AJ40" s="28">
        <v>42032.75675675676</v>
      </c>
      <c r="AK40" s="28">
        <v>42574.25</v>
      </c>
      <c r="AL40" s="28"/>
      <c r="AM40" s="28">
        <v>134039.1870373879</v>
      </c>
      <c r="AN40" s="28">
        <v>117361.91209362738</v>
      </c>
      <c r="AO40" s="28">
        <v>105988.60175137463</v>
      </c>
      <c r="AP40" s="28">
        <v>97272.41</v>
      </c>
      <c r="AQ40" s="28"/>
      <c r="AR40" s="28">
        <v>75589.7756521739</v>
      </c>
      <c r="AS40" s="28">
        <v>74117.59550691245</v>
      </c>
      <c r="AT40" s="28">
        <v>82985.6026058632</v>
      </c>
      <c r="AU40" s="28">
        <v>109905.68</v>
      </c>
      <c r="AV40" s="28"/>
      <c r="AW40" s="28">
        <v>209628.9626895618</v>
      </c>
      <c r="AX40" s="28">
        <v>191479.50760053983</v>
      </c>
      <c r="AY40" s="28">
        <v>188974.20435723785</v>
      </c>
      <c r="AZ40" s="28">
        <v>207178.09</v>
      </c>
      <c r="BA40" s="20"/>
      <c r="BB40" s="22">
        <v>-0.3166582651915393</v>
      </c>
      <c r="BC40" s="22">
        <v>-0.21150156944421816</v>
      </c>
      <c r="BD40" s="22">
        <v>-0.2742987170396105</v>
      </c>
      <c r="BE40" s="22">
        <v>0.4539754755422294</v>
      </c>
      <c r="BF40" s="22">
        <v>-0.011691479355318335</v>
      </c>
      <c r="BG40" s="41"/>
    </row>
    <row r="41" spans="1:59" s="2" customFormat="1" ht="12.75">
      <c r="A41" s="18">
        <v>36</v>
      </c>
      <c r="B41" s="21">
        <v>2708</v>
      </c>
      <c r="C41" s="20" t="s">
        <v>176</v>
      </c>
      <c r="D41" s="28">
        <v>16024.0045</v>
      </c>
      <c r="E41" s="28">
        <v>16313.37</v>
      </c>
      <c r="F41" s="28">
        <v>18848.6</v>
      </c>
      <c r="G41" s="28">
        <v>20943.39</v>
      </c>
      <c r="H41" s="28"/>
      <c r="I41" s="28">
        <v>3920.7997</v>
      </c>
      <c r="J41" s="28">
        <v>3318.63</v>
      </c>
      <c r="K41" s="28">
        <v>6508.1</v>
      </c>
      <c r="L41" s="28">
        <v>12159.14</v>
      </c>
      <c r="M41" s="28"/>
      <c r="N41" s="28">
        <v>19944.8042</v>
      </c>
      <c r="O41" s="28">
        <v>19632</v>
      </c>
      <c r="P41" s="28">
        <v>25356.7</v>
      </c>
      <c r="Q41" s="28">
        <v>33102.54</v>
      </c>
      <c r="R41" s="28"/>
      <c r="S41" s="28">
        <v>26750.7092</v>
      </c>
      <c r="T41" s="28">
        <v>27789.9796</v>
      </c>
      <c r="U41" s="28">
        <v>34042.03</v>
      </c>
      <c r="V41" s="28">
        <v>43004.18</v>
      </c>
      <c r="W41" s="28"/>
      <c r="X41" s="28">
        <v>46695.513399999996</v>
      </c>
      <c r="Y41" s="28">
        <v>47421.9796</v>
      </c>
      <c r="Z41" s="28">
        <v>59398.73</v>
      </c>
      <c r="AA41" s="28">
        <v>76106.72</v>
      </c>
      <c r="AB41" s="28"/>
      <c r="AC41" s="28">
        <v>19565.32905982906</v>
      </c>
      <c r="AD41" s="28">
        <v>18881.215277777777</v>
      </c>
      <c r="AE41" s="28">
        <v>20289.128094725507</v>
      </c>
      <c r="AF41" s="28">
        <v>20943.39</v>
      </c>
      <c r="AG41" s="28"/>
      <c r="AH41" s="28">
        <v>4828.5710591133</v>
      </c>
      <c r="AI41" s="28">
        <v>3863.364377182771</v>
      </c>
      <c r="AJ41" s="28">
        <v>7035.783783783784</v>
      </c>
      <c r="AK41" s="28">
        <v>12159.14</v>
      </c>
      <c r="AL41" s="28"/>
      <c r="AM41" s="28">
        <v>24393.900118942358</v>
      </c>
      <c r="AN41" s="28">
        <v>22744.579654960547</v>
      </c>
      <c r="AO41" s="28">
        <v>27324.91187850929</v>
      </c>
      <c r="AP41" s="28">
        <v>33102.53</v>
      </c>
      <c r="AQ41" s="28"/>
      <c r="AR41" s="28">
        <v>33230.694658385095</v>
      </c>
      <c r="AS41" s="28">
        <v>32016.105529953915</v>
      </c>
      <c r="AT41" s="28">
        <v>36962.03040173724</v>
      </c>
      <c r="AU41" s="28">
        <v>43004.18</v>
      </c>
      <c r="AV41" s="28"/>
      <c r="AW41" s="28">
        <v>57624.59477732745</v>
      </c>
      <c r="AX41" s="28">
        <v>54760.68518491446</v>
      </c>
      <c r="AY41" s="28">
        <v>64286.94228024653</v>
      </c>
      <c r="AZ41" s="28">
        <v>76106.71</v>
      </c>
      <c r="BA41" s="20"/>
      <c r="BB41" s="22">
        <v>0.07043382382974239</v>
      </c>
      <c r="BC41" s="22">
        <v>2.5181652814348054</v>
      </c>
      <c r="BD41" s="22">
        <v>0.35700030903607805</v>
      </c>
      <c r="BE41" s="22">
        <v>0.2941101726005828</v>
      </c>
      <c r="BF41" s="22">
        <v>0.32073310526678744</v>
      </c>
      <c r="BG41" s="41"/>
    </row>
    <row r="42" spans="1:59" s="2" customFormat="1" ht="12.75">
      <c r="A42" s="18">
        <v>37</v>
      </c>
      <c r="B42" s="21">
        <v>2799</v>
      </c>
      <c r="C42" s="20" t="s">
        <v>177</v>
      </c>
      <c r="D42" s="28">
        <v>364.162</v>
      </c>
      <c r="E42" s="28">
        <v>4056.34</v>
      </c>
      <c r="F42" s="28">
        <v>8405.38</v>
      </c>
      <c r="G42" s="28">
        <v>16059.93</v>
      </c>
      <c r="H42" s="28"/>
      <c r="I42" s="28">
        <v>2383.75</v>
      </c>
      <c r="J42" s="28">
        <v>0</v>
      </c>
      <c r="K42" s="28">
        <v>1423.38</v>
      </c>
      <c r="L42" s="28">
        <v>3073.42</v>
      </c>
      <c r="M42" s="28"/>
      <c r="N42" s="28">
        <v>2747.912</v>
      </c>
      <c r="O42" s="28">
        <v>4056.34</v>
      </c>
      <c r="P42" s="28">
        <v>9828.76</v>
      </c>
      <c r="Q42" s="28">
        <v>19133.35</v>
      </c>
      <c r="R42" s="28"/>
      <c r="S42" s="28">
        <v>16156.0827</v>
      </c>
      <c r="T42" s="28">
        <v>20368.9007</v>
      </c>
      <c r="U42" s="28">
        <v>29933.44</v>
      </c>
      <c r="V42" s="28">
        <v>23637.6</v>
      </c>
      <c r="W42" s="28"/>
      <c r="X42" s="28">
        <v>18903.9947</v>
      </c>
      <c r="Y42" s="28">
        <v>24425.2407</v>
      </c>
      <c r="Z42" s="28">
        <v>39762.2</v>
      </c>
      <c r="AA42" s="28">
        <v>42770.95</v>
      </c>
      <c r="AB42" s="28"/>
      <c r="AC42" s="28">
        <v>444.6422466422466</v>
      </c>
      <c r="AD42" s="28">
        <v>4694.8379629629635</v>
      </c>
      <c r="AE42" s="28">
        <v>9047.771797631862</v>
      </c>
      <c r="AF42" s="28">
        <v>16059.93</v>
      </c>
      <c r="AG42" s="28"/>
      <c r="AH42" s="28">
        <v>2935.6527093596055</v>
      </c>
      <c r="AI42" s="28">
        <v>0</v>
      </c>
      <c r="AJ42" s="28">
        <v>1538.7891891891893</v>
      </c>
      <c r="AK42" s="28">
        <v>3073.42</v>
      </c>
      <c r="AL42" s="28"/>
      <c r="AM42" s="28">
        <v>3380.2949560018524</v>
      </c>
      <c r="AN42" s="28">
        <v>4694.8379629629635</v>
      </c>
      <c r="AO42" s="28">
        <v>10586.56098682105</v>
      </c>
      <c r="AP42" s="28">
        <v>19133.35</v>
      </c>
      <c r="AQ42" s="28"/>
      <c r="AR42" s="28">
        <v>20069.66795031056</v>
      </c>
      <c r="AS42" s="28">
        <v>23466.47546082949</v>
      </c>
      <c r="AT42" s="28">
        <v>32501.02062975027</v>
      </c>
      <c r="AU42" s="28">
        <v>23637.6</v>
      </c>
      <c r="AV42" s="28"/>
      <c r="AW42" s="28">
        <v>23449.962906312412</v>
      </c>
      <c r="AX42" s="28">
        <v>28161.313423792453</v>
      </c>
      <c r="AY42" s="28">
        <v>43087.58161657132</v>
      </c>
      <c r="AZ42" s="28">
        <v>42770.95</v>
      </c>
      <c r="BA42" s="20"/>
      <c r="BB42" s="22">
        <v>36.11876766384192</v>
      </c>
      <c r="BC42" s="22">
        <v>0.046929015207131775</v>
      </c>
      <c r="BD42" s="22">
        <v>5.660260494732257</v>
      </c>
      <c r="BE42" s="22">
        <v>0.17777733336311763</v>
      </c>
      <c r="BF42" s="22">
        <v>0.8239239938621241</v>
      </c>
      <c r="BG42" s="41"/>
    </row>
    <row r="43" spans="1:59" s="39" customFormat="1" ht="12.75">
      <c r="A43" s="24">
        <v>38</v>
      </c>
      <c r="B43" s="38">
        <v>28</v>
      </c>
      <c r="C43" s="12" t="s">
        <v>178</v>
      </c>
      <c r="D43" s="43">
        <v>184837.2785</v>
      </c>
      <c r="E43" s="43">
        <v>165024.23</v>
      </c>
      <c r="F43" s="43">
        <v>131409.43</v>
      </c>
      <c r="G43" s="43">
        <v>180028.9</v>
      </c>
      <c r="H43" s="43"/>
      <c r="I43" s="43">
        <v>29621.3904</v>
      </c>
      <c r="J43" s="43">
        <v>16663.04</v>
      </c>
      <c r="K43" s="43">
        <v>11069.68</v>
      </c>
      <c r="L43" s="43">
        <v>31553.35</v>
      </c>
      <c r="M43" s="43"/>
      <c r="N43" s="43">
        <v>214458.6689</v>
      </c>
      <c r="O43" s="43">
        <v>181687.27</v>
      </c>
      <c r="P43" s="43">
        <v>142479.1</v>
      </c>
      <c r="Q43" s="43">
        <v>211582.26</v>
      </c>
      <c r="R43" s="43"/>
      <c r="S43" s="43">
        <v>114228.121</v>
      </c>
      <c r="T43" s="43">
        <v>144132.7838</v>
      </c>
      <c r="U43" s="43">
        <v>207664.23</v>
      </c>
      <c r="V43" s="43">
        <v>238636.84</v>
      </c>
      <c r="W43" s="43"/>
      <c r="X43" s="43">
        <v>328686.7899</v>
      </c>
      <c r="Y43" s="43">
        <v>325820.0538</v>
      </c>
      <c r="Z43" s="43">
        <v>350143.33</v>
      </c>
      <c r="AA43" s="43">
        <v>450219.1</v>
      </c>
      <c r="AB43" s="43"/>
      <c r="AC43" s="43">
        <v>225686.54273504272</v>
      </c>
      <c r="AD43" s="43">
        <v>191000.2662037037</v>
      </c>
      <c r="AE43" s="43">
        <v>141452.5618945102</v>
      </c>
      <c r="AF43" s="43">
        <v>180028.9</v>
      </c>
      <c r="AG43" s="43"/>
      <c r="AH43" s="43">
        <v>36479.54482758621</v>
      </c>
      <c r="AI43" s="43">
        <v>19398.18393480792</v>
      </c>
      <c r="AJ43" s="43">
        <v>11967.221621621622</v>
      </c>
      <c r="AK43" s="43">
        <v>31553.35</v>
      </c>
      <c r="AL43" s="43"/>
      <c r="AM43" s="43">
        <v>262166.0875626289</v>
      </c>
      <c r="AN43" s="43">
        <v>210398.45013851163</v>
      </c>
      <c r="AO43" s="43">
        <v>153419.78351613184</v>
      </c>
      <c r="AP43" s="43">
        <v>211582.25</v>
      </c>
      <c r="AQ43" s="43"/>
      <c r="AR43" s="43">
        <v>141898.28695652174</v>
      </c>
      <c r="AS43" s="43">
        <v>166051.59423963135</v>
      </c>
      <c r="AT43" s="43">
        <v>225476.90553745927</v>
      </c>
      <c r="AU43" s="43">
        <v>238636.84</v>
      </c>
      <c r="AV43" s="43"/>
      <c r="AW43" s="43">
        <v>404064.37451915065</v>
      </c>
      <c r="AX43" s="43">
        <v>376450.044378143</v>
      </c>
      <c r="AY43" s="43">
        <v>378896.6890535911</v>
      </c>
      <c r="AZ43" s="43">
        <v>450219.09</v>
      </c>
      <c r="BA43" s="12"/>
      <c r="BB43" s="37">
        <v>-0.20230556142926548</v>
      </c>
      <c r="BC43" s="37">
        <v>-0.13503992034080892</v>
      </c>
      <c r="BD43" s="37">
        <v>-0.19294576973287947</v>
      </c>
      <c r="BE43" s="37">
        <v>0.6817457428018097</v>
      </c>
      <c r="BF43" s="37">
        <v>0.11422614412808585</v>
      </c>
      <c r="BG43" s="44"/>
    </row>
    <row r="44" spans="1:59" s="2" customFormat="1" ht="12.75">
      <c r="A44" s="18">
        <v>39</v>
      </c>
      <c r="B44" s="21">
        <v>2801</v>
      </c>
      <c r="C44" s="20" t="s">
        <v>179</v>
      </c>
      <c r="D44" s="28">
        <v>115721.3073</v>
      </c>
      <c r="E44" s="28">
        <v>24770.54</v>
      </c>
      <c r="F44" s="28">
        <v>34701.1</v>
      </c>
      <c r="G44" s="28">
        <v>67223.44</v>
      </c>
      <c r="H44" s="28"/>
      <c r="I44" s="28">
        <v>6319.8942</v>
      </c>
      <c r="J44" s="28">
        <v>7669.17</v>
      </c>
      <c r="K44" s="28">
        <v>9000.96</v>
      </c>
      <c r="L44" s="28">
        <v>21739.01</v>
      </c>
      <c r="M44" s="28"/>
      <c r="N44" s="28">
        <v>122041.2015</v>
      </c>
      <c r="O44" s="28">
        <v>32439.71</v>
      </c>
      <c r="P44" s="28">
        <v>43702.06</v>
      </c>
      <c r="Q44" s="28">
        <v>88962.45</v>
      </c>
      <c r="R44" s="28"/>
      <c r="S44" s="28">
        <v>40794.9292</v>
      </c>
      <c r="T44" s="28">
        <v>53274.4437</v>
      </c>
      <c r="U44" s="28">
        <v>71587.96</v>
      </c>
      <c r="V44" s="28">
        <v>92526.11</v>
      </c>
      <c r="W44" s="28"/>
      <c r="X44" s="28">
        <v>162836.13069999998</v>
      </c>
      <c r="Y44" s="28">
        <v>85714.1537</v>
      </c>
      <c r="Z44" s="28">
        <v>115290.02</v>
      </c>
      <c r="AA44" s="28">
        <v>181488.56</v>
      </c>
      <c r="AB44" s="28"/>
      <c r="AC44" s="28">
        <v>141295.8575091575</v>
      </c>
      <c r="AD44" s="28">
        <v>28669.60648148148</v>
      </c>
      <c r="AE44" s="28">
        <v>37353.17545748116</v>
      </c>
      <c r="AF44" s="28">
        <v>67223.44</v>
      </c>
      <c r="AG44" s="28"/>
      <c r="AH44" s="28">
        <v>7783.12093596059</v>
      </c>
      <c r="AI44" s="28">
        <v>8928.02095459837</v>
      </c>
      <c r="AJ44" s="28">
        <v>9730.767567567565</v>
      </c>
      <c r="AK44" s="28">
        <v>21739.01</v>
      </c>
      <c r="AL44" s="28"/>
      <c r="AM44" s="28">
        <v>149078.9784451181</v>
      </c>
      <c r="AN44" s="28">
        <v>37597.627436079856</v>
      </c>
      <c r="AO44" s="28">
        <v>47083.94302504872</v>
      </c>
      <c r="AP44" s="28">
        <v>88962.45</v>
      </c>
      <c r="AQ44" s="28"/>
      <c r="AR44" s="28">
        <v>50676.93068322981</v>
      </c>
      <c r="AS44" s="28">
        <v>61376.08721198157</v>
      </c>
      <c r="AT44" s="28">
        <v>77728.5124864278</v>
      </c>
      <c r="AU44" s="28">
        <v>92526.11</v>
      </c>
      <c r="AV44" s="28"/>
      <c r="AW44" s="28">
        <v>199755.9091283479</v>
      </c>
      <c r="AX44" s="28">
        <v>98973.71464806143</v>
      </c>
      <c r="AY44" s="28">
        <v>124812.45551147652</v>
      </c>
      <c r="AZ44" s="28">
        <v>181488.56</v>
      </c>
      <c r="BA44" s="20"/>
      <c r="BB44" s="22">
        <v>-0.5242362997397627</v>
      </c>
      <c r="BC44" s="22">
        <v>2.7930967768416126</v>
      </c>
      <c r="BD44" s="22">
        <v>-0.4032528869739296</v>
      </c>
      <c r="BE44" s="22">
        <v>0.8258033537658402</v>
      </c>
      <c r="BF44" s="22">
        <v>-0.09144835418415931</v>
      </c>
      <c r="BG44" s="41"/>
    </row>
    <row r="45" spans="1:59" s="2" customFormat="1" ht="12.75">
      <c r="A45" s="18">
        <v>40</v>
      </c>
      <c r="B45" s="21">
        <v>2802</v>
      </c>
      <c r="C45" s="20" t="s">
        <v>180</v>
      </c>
      <c r="D45" s="28">
        <v>25688.9868</v>
      </c>
      <c r="E45" s="28">
        <v>28708.44</v>
      </c>
      <c r="F45" s="28">
        <v>31799.46</v>
      </c>
      <c r="G45" s="28">
        <v>27834.94</v>
      </c>
      <c r="H45" s="28"/>
      <c r="I45" s="28">
        <v>2651.0142</v>
      </c>
      <c r="J45" s="28">
        <v>3750.67</v>
      </c>
      <c r="K45" s="28">
        <v>428.92</v>
      </c>
      <c r="L45" s="28">
        <v>304.3</v>
      </c>
      <c r="M45" s="28"/>
      <c r="N45" s="28">
        <v>28340.001</v>
      </c>
      <c r="O45" s="28">
        <v>32459.11</v>
      </c>
      <c r="P45" s="28">
        <v>32228.38</v>
      </c>
      <c r="Q45" s="28">
        <v>28139.24</v>
      </c>
      <c r="R45" s="28"/>
      <c r="S45" s="28">
        <v>31219.5849</v>
      </c>
      <c r="T45" s="28">
        <v>39502.0482</v>
      </c>
      <c r="U45" s="28">
        <v>60536.64</v>
      </c>
      <c r="V45" s="28">
        <v>68963.92</v>
      </c>
      <c r="W45" s="28"/>
      <c r="X45" s="28">
        <v>59559.585900000005</v>
      </c>
      <c r="Y45" s="28">
        <v>71961.1582</v>
      </c>
      <c r="Z45" s="28">
        <v>92765.02</v>
      </c>
      <c r="AA45" s="28">
        <v>97103.16</v>
      </c>
      <c r="AB45" s="28"/>
      <c r="AC45" s="28">
        <v>31366.28424908425</v>
      </c>
      <c r="AD45" s="28">
        <v>33227.36111111111</v>
      </c>
      <c r="AE45" s="28">
        <v>34229.77395048439</v>
      </c>
      <c r="AF45" s="28">
        <v>27834.94</v>
      </c>
      <c r="AG45" s="28"/>
      <c r="AH45" s="28">
        <v>3264.7958128078817</v>
      </c>
      <c r="AI45" s="28">
        <v>4366.321303841676</v>
      </c>
      <c r="AJ45" s="28">
        <v>463.69729729729727</v>
      </c>
      <c r="AK45" s="28">
        <v>304.3</v>
      </c>
      <c r="AL45" s="28"/>
      <c r="AM45" s="28">
        <v>34631.08006189213</v>
      </c>
      <c r="AN45" s="28">
        <v>37593.68241495278</v>
      </c>
      <c r="AO45" s="28">
        <v>34693.47124778169</v>
      </c>
      <c r="AP45" s="28">
        <v>28139.24</v>
      </c>
      <c r="AQ45" s="28"/>
      <c r="AR45" s="28">
        <v>38782.093043478264</v>
      </c>
      <c r="AS45" s="28">
        <v>45509.272119815665</v>
      </c>
      <c r="AT45" s="28">
        <v>65729.25081433225</v>
      </c>
      <c r="AU45" s="28">
        <v>68963.92</v>
      </c>
      <c r="AV45" s="28"/>
      <c r="AW45" s="28">
        <v>73413.1731053704</v>
      </c>
      <c r="AX45" s="28">
        <v>83102.95453476845</v>
      </c>
      <c r="AY45" s="28">
        <v>100422.72206211393</v>
      </c>
      <c r="AZ45" s="28">
        <v>97103.16</v>
      </c>
      <c r="BA45" s="20"/>
      <c r="BB45" s="22">
        <v>-0.1125840798049692</v>
      </c>
      <c r="BC45" s="22">
        <v>-0.9067935584803732</v>
      </c>
      <c r="BD45" s="22">
        <v>-0.1874570487056717</v>
      </c>
      <c r="BE45" s="22">
        <v>0.7782413115941202</v>
      </c>
      <c r="BF45" s="22">
        <v>0.32269395113363664</v>
      </c>
      <c r="BG45" s="41"/>
    </row>
    <row r="46" spans="1:59" s="2" customFormat="1" ht="12.75">
      <c r="A46" s="18">
        <v>41</v>
      </c>
      <c r="B46" s="21">
        <v>2803</v>
      </c>
      <c r="C46" s="20" t="s">
        <v>181</v>
      </c>
      <c r="D46" s="28">
        <v>9645.0607</v>
      </c>
      <c r="E46" s="28">
        <v>72824.48</v>
      </c>
      <c r="F46" s="28">
        <v>12472.72</v>
      </c>
      <c r="G46" s="28">
        <v>13178.49</v>
      </c>
      <c r="H46" s="28"/>
      <c r="I46" s="28">
        <v>20543.982</v>
      </c>
      <c r="J46" s="28">
        <v>5239.69</v>
      </c>
      <c r="K46" s="28">
        <v>903.61</v>
      </c>
      <c r="L46" s="28">
        <v>9507.52</v>
      </c>
      <c r="M46" s="28"/>
      <c r="N46" s="28">
        <v>30189.0427</v>
      </c>
      <c r="O46" s="28">
        <v>78064.17</v>
      </c>
      <c r="P46" s="28">
        <v>13376.33</v>
      </c>
      <c r="Q46" s="28">
        <v>22686.01</v>
      </c>
      <c r="R46" s="28"/>
      <c r="S46" s="28">
        <v>24267.5482</v>
      </c>
      <c r="T46" s="28">
        <v>25541.7199</v>
      </c>
      <c r="U46" s="28">
        <v>30274.02</v>
      </c>
      <c r="V46" s="28">
        <v>26259.29</v>
      </c>
      <c r="W46" s="28"/>
      <c r="X46" s="28">
        <v>54456.5909</v>
      </c>
      <c r="Y46" s="28">
        <v>103605.8899</v>
      </c>
      <c r="Z46" s="28">
        <v>43650.35</v>
      </c>
      <c r="AA46" s="28">
        <v>48945.3</v>
      </c>
      <c r="AB46" s="28"/>
      <c r="AC46" s="28">
        <v>11776.630891330891</v>
      </c>
      <c r="AD46" s="28">
        <v>84287.59259259258</v>
      </c>
      <c r="AE46" s="28">
        <v>13425.963401506995</v>
      </c>
      <c r="AF46" s="28">
        <v>13178.49</v>
      </c>
      <c r="AG46" s="28"/>
      <c r="AH46" s="28">
        <v>25300.470443349754</v>
      </c>
      <c r="AI46" s="28">
        <v>6099.755529685681</v>
      </c>
      <c r="AJ46" s="28">
        <v>976.8756756756757</v>
      </c>
      <c r="AK46" s="28">
        <v>9507.52</v>
      </c>
      <c r="AL46" s="28"/>
      <c r="AM46" s="28">
        <v>37077.10133468064</v>
      </c>
      <c r="AN46" s="28">
        <v>90387.34812227826</v>
      </c>
      <c r="AO46" s="28">
        <v>14402.83907718267</v>
      </c>
      <c r="AP46" s="28">
        <v>22686.01</v>
      </c>
      <c r="AQ46" s="28"/>
      <c r="AR46" s="28">
        <v>30146.02260869565</v>
      </c>
      <c r="AS46" s="28">
        <v>29425.944585253455</v>
      </c>
      <c r="AT46" s="28">
        <v>32870.81433224756</v>
      </c>
      <c r="AU46" s="28">
        <v>26259.29</v>
      </c>
      <c r="AV46" s="28"/>
      <c r="AW46" s="28">
        <v>67223.1239433763</v>
      </c>
      <c r="AX46" s="28">
        <v>119813.29270753171</v>
      </c>
      <c r="AY46" s="28">
        <v>47273.65340943023</v>
      </c>
      <c r="AZ46" s="28">
        <v>48945.3</v>
      </c>
      <c r="BA46" s="20"/>
      <c r="BB46" s="22">
        <v>0.11903736489703998</v>
      </c>
      <c r="BC46" s="22">
        <v>-0.6242156832107817</v>
      </c>
      <c r="BD46" s="22">
        <v>-0.38813960144235193</v>
      </c>
      <c r="BE46" s="22">
        <v>-0.1289301961703736</v>
      </c>
      <c r="BF46" s="22">
        <v>-0.27189786596011456</v>
      </c>
      <c r="BG46" s="41"/>
    </row>
    <row r="47" spans="1:59" s="2" customFormat="1" ht="12.75">
      <c r="A47" s="18">
        <v>42</v>
      </c>
      <c r="B47" s="21">
        <v>2804</v>
      </c>
      <c r="C47" s="20" t="s">
        <v>182</v>
      </c>
      <c r="D47" s="28">
        <v>3852.3212</v>
      </c>
      <c r="E47" s="28">
        <v>980.58</v>
      </c>
      <c r="F47" s="28">
        <v>3020.4</v>
      </c>
      <c r="G47" s="28">
        <v>54.93</v>
      </c>
      <c r="H47" s="28"/>
      <c r="I47" s="28">
        <v>0</v>
      </c>
      <c r="J47" s="28">
        <v>0.65</v>
      </c>
      <c r="K47" s="28">
        <v>236.8</v>
      </c>
      <c r="L47" s="28">
        <v>0</v>
      </c>
      <c r="M47" s="28"/>
      <c r="N47" s="28">
        <v>3852.3212</v>
      </c>
      <c r="O47" s="28">
        <v>981.23</v>
      </c>
      <c r="P47" s="28">
        <v>3257.2</v>
      </c>
      <c r="Q47" s="28">
        <v>54.93</v>
      </c>
      <c r="R47" s="28"/>
      <c r="S47" s="28">
        <v>3260.9249</v>
      </c>
      <c r="T47" s="28">
        <v>4744.032</v>
      </c>
      <c r="U47" s="28">
        <v>9739.69</v>
      </c>
      <c r="V47" s="28">
        <v>14781.64</v>
      </c>
      <c r="W47" s="28"/>
      <c r="X47" s="28">
        <v>7113.2461</v>
      </c>
      <c r="Y47" s="28">
        <v>5725.262000000001</v>
      </c>
      <c r="Z47" s="28">
        <v>12996.89</v>
      </c>
      <c r="AA47" s="28">
        <v>14836.57</v>
      </c>
      <c r="AB47" s="28"/>
      <c r="AC47" s="28">
        <v>4703.688888888889</v>
      </c>
      <c r="AD47" s="28">
        <v>1134.9305555555557</v>
      </c>
      <c r="AE47" s="28">
        <v>3251.237890204521</v>
      </c>
      <c r="AF47" s="28">
        <v>54.93</v>
      </c>
      <c r="AG47" s="28"/>
      <c r="AH47" s="28">
        <v>0</v>
      </c>
      <c r="AI47" s="28">
        <v>0.7566938300349244</v>
      </c>
      <c r="AJ47" s="28">
        <v>256</v>
      </c>
      <c r="AK47" s="28">
        <v>0</v>
      </c>
      <c r="AL47" s="28"/>
      <c r="AM47" s="28">
        <v>4703.688888888889</v>
      </c>
      <c r="AN47" s="28">
        <v>1135.6872493855906</v>
      </c>
      <c r="AO47" s="28">
        <v>3507.237890204521</v>
      </c>
      <c r="AP47" s="28">
        <v>54.93</v>
      </c>
      <c r="AQ47" s="28"/>
      <c r="AR47" s="28">
        <v>4050.8383850931673</v>
      </c>
      <c r="AS47" s="28">
        <v>5465.47465437788</v>
      </c>
      <c r="AT47" s="28">
        <v>10575.12486427796</v>
      </c>
      <c r="AU47" s="28">
        <v>14781.64</v>
      </c>
      <c r="AV47" s="28"/>
      <c r="AW47" s="28">
        <v>8754.527273982056</v>
      </c>
      <c r="AX47" s="28">
        <v>6601.161903763471</v>
      </c>
      <c r="AY47" s="28">
        <v>14082.362754482481</v>
      </c>
      <c r="AZ47" s="28">
        <v>14836.57</v>
      </c>
      <c r="BA47" s="20"/>
      <c r="BB47" s="22">
        <v>-0.9883219317226196</v>
      </c>
      <c r="BC47" s="22" t="s">
        <v>30</v>
      </c>
      <c r="BD47" s="22">
        <v>-0.9883219317226196</v>
      </c>
      <c r="BE47" s="22">
        <v>3.6490322730216818</v>
      </c>
      <c r="BF47" s="22">
        <v>0.6947311414624773</v>
      </c>
      <c r="BG47" s="41"/>
    </row>
    <row r="48" spans="1:59" s="2" customFormat="1" ht="12.75">
      <c r="A48" s="18">
        <v>43</v>
      </c>
      <c r="B48" s="21">
        <v>2805</v>
      </c>
      <c r="C48" s="20" t="s">
        <v>183</v>
      </c>
      <c r="D48" s="28">
        <v>355.2635</v>
      </c>
      <c r="E48" s="28">
        <v>1706.19</v>
      </c>
      <c r="F48" s="28">
        <v>3772.25</v>
      </c>
      <c r="G48" s="28">
        <v>1924.46</v>
      </c>
      <c r="H48" s="28"/>
      <c r="I48" s="28">
        <v>0</v>
      </c>
      <c r="J48" s="28">
        <v>2.85</v>
      </c>
      <c r="K48" s="28">
        <v>271.63</v>
      </c>
      <c r="L48" s="28">
        <v>2.52</v>
      </c>
      <c r="M48" s="28"/>
      <c r="N48" s="28">
        <v>355.2635</v>
      </c>
      <c r="O48" s="28">
        <v>1709.04</v>
      </c>
      <c r="P48" s="28">
        <v>4043.88</v>
      </c>
      <c r="Q48" s="28">
        <v>1926.98</v>
      </c>
      <c r="R48" s="28"/>
      <c r="S48" s="28">
        <v>2292.6769</v>
      </c>
      <c r="T48" s="28">
        <v>3091.0888</v>
      </c>
      <c r="U48" s="28">
        <v>6787.17</v>
      </c>
      <c r="V48" s="28">
        <v>9748.41</v>
      </c>
      <c r="W48" s="28"/>
      <c r="X48" s="28">
        <v>2647.9404</v>
      </c>
      <c r="Y48" s="28">
        <v>4800.1288</v>
      </c>
      <c r="Z48" s="28">
        <v>10831.05</v>
      </c>
      <c r="AA48" s="28">
        <v>11675.39</v>
      </c>
      <c r="AB48" s="28"/>
      <c r="AC48" s="28">
        <v>433.77716727716734</v>
      </c>
      <c r="AD48" s="28">
        <v>1974.7569444444446</v>
      </c>
      <c r="AE48" s="28">
        <v>4060.548977395048</v>
      </c>
      <c r="AF48" s="28">
        <v>1924.46</v>
      </c>
      <c r="AG48" s="28"/>
      <c r="AH48" s="28">
        <v>0</v>
      </c>
      <c r="AI48" s="28">
        <v>3.317811408614668</v>
      </c>
      <c r="AJ48" s="28">
        <v>293.65405405405403</v>
      </c>
      <c r="AK48" s="28">
        <v>2.52</v>
      </c>
      <c r="AL48" s="28"/>
      <c r="AM48" s="28">
        <v>433.77716727716734</v>
      </c>
      <c r="AN48" s="28">
        <v>1978.0747558530593</v>
      </c>
      <c r="AO48" s="28">
        <v>4354.203031449102</v>
      </c>
      <c r="AP48" s="28">
        <v>1926.98</v>
      </c>
      <c r="AQ48" s="28"/>
      <c r="AR48" s="28">
        <v>2848.0458385093166</v>
      </c>
      <c r="AS48" s="28">
        <v>3561.162211981567</v>
      </c>
      <c r="AT48" s="28">
        <v>7369.348534201954</v>
      </c>
      <c r="AU48" s="28">
        <v>9748.41</v>
      </c>
      <c r="AV48" s="28"/>
      <c r="AW48" s="28">
        <v>3281.823005786484</v>
      </c>
      <c r="AX48" s="28">
        <v>5539.236967834626</v>
      </c>
      <c r="AY48" s="28">
        <v>11723.551565651056</v>
      </c>
      <c r="AZ48" s="28">
        <v>11675.39</v>
      </c>
      <c r="BA48" s="20"/>
      <c r="BB48" s="22">
        <v>4.436517514464615</v>
      </c>
      <c r="BC48" s="22" t="s">
        <v>30</v>
      </c>
      <c r="BD48" s="22">
        <v>4.442326948870345</v>
      </c>
      <c r="BE48" s="22">
        <v>3.4228416790870098</v>
      </c>
      <c r="BF48" s="22">
        <v>3.5575928316103718</v>
      </c>
      <c r="BG48" s="41"/>
    </row>
    <row r="49" spans="1:59" s="2" customFormat="1" ht="12.75">
      <c r="A49" s="18">
        <v>44</v>
      </c>
      <c r="B49" s="21">
        <v>2899</v>
      </c>
      <c r="C49" s="20" t="s">
        <v>88</v>
      </c>
      <c r="D49" s="28">
        <v>29574.339</v>
      </c>
      <c r="E49" s="28">
        <v>36034.02</v>
      </c>
      <c r="F49" s="28">
        <v>45643.5</v>
      </c>
      <c r="G49" s="28">
        <v>69812.64</v>
      </c>
      <c r="H49" s="28"/>
      <c r="I49" s="28">
        <v>106.5</v>
      </c>
      <c r="J49" s="28">
        <v>0</v>
      </c>
      <c r="K49" s="28">
        <v>227.75</v>
      </c>
      <c r="L49" s="28">
        <v>0</v>
      </c>
      <c r="M49" s="28"/>
      <c r="N49" s="28">
        <v>29680.839</v>
      </c>
      <c r="O49" s="28">
        <v>36034.02</v>
      </c>
      <c r="P49" s="28">
        <v>45871.25</v>
      </c>
      <c r="Q49" s="28">
        <v>69812.64</v>
      </c>
      <c r="R49" s="28"/>
      <c r="S49" s="28">
        <v>12392.4569</v>
      </c>
      <c r="T49" s="28">
        <v>17979.4512</v>
      </c>
      <c r="U49" s="28">
        <v>28738.75</v>
      </c>
      <c r="V49" s="28">
        <v>26357.46</v>
      </c>
      <c r="W49" s="28"/>
      <c r="X49" s="28">
        <v>42073.2959</v>
      </c>
      <c r="Y49" s="28">
        <v>54013.4712</v>
      </c>
      <c r="Z49" s="28">
        <v>74610</v>
      </c>
      <c r="AA49" s="28">
        <v>96170.1</v>
      </c>
      <c r="AB49" s="28"/>
      <c r="AC49" s="28">
        <v>36110.30402930403</v>
      </c>
      <c r="AD49" s="28">
        <v>41706.041666666664</v>
      </c>
      <c r="AE49" s="28">
        <v>49131.8622174381</v>
      </c>
      <c r="AF49" s="28">
        <v>69812.64</v>
      </c>
      <c r="AG49" s="28"/>
      <c r="AH49" s="28">
        <v>131.1576354679803</v>
      </c>
      <c r="AI49" s="28">
        <v>0</v>
      </c>
      <c r="AJ49" s="28">
        <v>246.2162162162162</v>
      </c>
      <c r="AK49" s="28">
        <v>0</v>
      </c>
      <c r="AL49" s="28"/>
      <c r="AM49" s="28">
        <v>36241.46166477201</v>
      </c>
      <c r="AN49" s="28">
        <v>41706.041666666664</v>
      </c>
      <c r="AO49" s="28">
        <v>49378.078433654315</v>
      </c>
      <c r="AP49" s="28">
        <v>69812.64</v>
      </c>
      <c r="AQ49" s="28"/>
      <c r="AR49" s="28">
        <v>15394.356397515527</v>
      </c>
      <c r="AS49" s="28">
        <v>20713.653456221196</v>
      </c>
      <c r="AT49" s="28">
        <v>31203.85450597177</v>
      </c>
      <c r="AU49" s="28">
        <v>26357.46</v>
      </c>
      <c r="AV49" s="28"/>
      <c r="AW49" s="28">
        <v>51635.81806228754</v>
      </c>
      <c r="AX49" s="28">
        <v>62419.69512288786</v>
      </c>
      <c r="AY49" s="28">
        <v>80581.93293962609</v>
      </c>
      <c r="AZ49" s="28">
        <v>96170.1</v>
      </c>
      <c r="BA49" s="20"/>
      <c r="BB49" s="22">
        <v>0.9333163172302852</v>
      </c>
      <c r="BC49" s="22">
        <v>-1</v>
      </c>
      <c r="BD49" s="22">
        <v>0.9263196569099852</v>
      </c>
      <c r="BE49" s="22">
        <v>0.7121508245874957</v>
      </c>
      <c r="BF49" s="22">
        <v>0.8624687979958294</v>
      </c>
      <c r="BG49" s="41"/>
    </row>
    <row r="50" spans="1:59" s="39" customFormat="1" ht="12.75">
      <c r="A50" s="24">
        <v>45</v>
      </c>
      <c r="B50" s="38">
        <v>29</v>
      </c>
      <c r="C50" s="12" t="s">
        <v>89</v>
      </c>
      <c r="D50" s="43">
        <v>359356.6568</v>
      </c>
      <c r="E50" s="43">
        <v>393069.25</v>
      </c>
      <c r="F50" s="43">
        <v>400228.03</v>
      </c>
      <c r="G50" s="43">
        <v>481823.91</v>
      </c>
      <c r="H50" s="43"/>
      <c r="I50" s="43">
        <v>25364.7041</v>
      </c>
      <c r="J50" s="43">
        <v>31374.31</v>
      </c>
      <c r="K50" s="43">
        <v>16408.06</v>
      </c>
      <c r="L50" s="43">
        <v>11619.36</v>
      </c>
      <c r="M50" s="43"/>
      <c r="N50" s="43">
        <v>384721.3609</v>
      </c>
      <c r="O50" s="43">
        <v>424443.57</v>
      </c>
      <c r="P50" s="43">
        <v>416636.09</v>
      </c>
      <c r="Q50" s="43">
        <v>493443.27</v>
      </c>
      <c r="R50" s="43"/>
      <c r="S50" s="43">
        <v>311699.9127</v>
      </c>
      <c r="T50" s="43">
        <v>374546.3787</v>
      </c>
      <c r="U50" s="43">
        <v>480542.87</v>
      </c>
      <c r="V50" s="43">
        <v>594271.35</v>
      </c>
      <c r="W50" s="43"/>
      <c r="X50" s="43">
        <v>696421.2736</v>
      </c>
      <c r="Y50" s="43">
        <v>798989.9487000001</v>
      </c>
      <c r="Z50" s="43">
        <v>897178.96</v>
      </c>
      <c r="AA50" s="43">
        <v>1087714.62</v>
      </c>
      <c r="AB50" s="43"/>
      <c r="AC50" s="43">
        <v>438774.91672771674</v>
      </c>
      <c r="AD50" s="43">
        <v>454941.2615740741</v>
      </c>
      <c r="AE50" s="43">
        <v>430815.963401507</v>
      </c>
      <c r="AF50" s="43">
        <v>481823.91</v>
      </c>
      <c r="AG50" s="43"/>
      <c r="AH50" s="43">
        <v>31237.320320197043</v>
      </c>
      <c r="AI50" s="43">
        <v>36524.22584400466</v>
      </c>
      <c r="AJ50" s="43">
        <v>17738.443243243244</v>
      </c>
      <c r="AK50" s="43">
        <v>11619.36</v>
      </c>
      <c r="AL50" s="43"/>
      <c r="AM50" s="43">
        <v>470012.2370479138</v>
      </c>
      <c r="AN50" s="43">
        <v>491465.48741807876</v>
      </c>
      <c r="AO50" s="43">
        <v>448554.40664475027</v>
      </c>
      <c r="AP50" s="43">
        <v>493443.27</v>
      </c>
      <c r="AQ50" s="43"/>
      <c r="AR50" s="43">
        <v>387204.8604968944</v>
      </c>
      <c r="AS50" s="43">
        <v>431505.04458525346</v>
      </c>
      <c r="AT50" s="43">
        <v>521762.0738327904</v>
      </c>
      <c r="AU50" s="43">
        <v>594271.35</v>
      </c>
      <c r="AV50" s="43"/>
      <c r="AW50" s="43">
        <v>857217.0975448082</v>
      </c>
      <c r="AX50" s="43">
        <v>922970.5320033322</v>
      </c>
      <c r="AY50" s="43">
        <v>970316.4804775408</v>
      </c>
      <c r="AZ50" s="43">
        <v>1087714.62</v>
      </c>
      <c r="BA50" s="12"/>
      <c r="BB50" s="37">
        <v>0.09811179178913143</v>
      </c>
      <c r="BC50" s="37">
        <v>-0.6280295530827816</v>
      </c>
      <c r="BD50" s="37">
        <v>0.049851963640890506</v>
      </c>
      <c r="BE50" s="37">
        <v>0.534772443810184</v>
      </c>
      <c r="BF50" s="37">
        <v>0.2688904865702859</v>
      </c>
      <c r="BG50" s="44"/>
    </row>
    <row r="51" spans="1:59" s="2" customFormat="1" ht="12.75">
      <c r="A51" s="18">
        <v>46</v>
      </c>
      <c r="B51" s="21">
        <v>2901</v>
      </c>
      <c r="C51" s="20" t="s">
        <v>90</v>
      </c>
      <c r="D51" s="28">
        <v>19001.1863</v>
      </c>
      <c r="E51" s="28">
        <v>18972.34</v>
      </c>
      <c r="F51" s="28">
        <v>27267.74</v>
      </c>
      <c r="G51" s="28">
        <v>28854.87</v>
      </c>
      <c r="H51" s="28"/>
      <c r="I51" s="28">
        <v>11237.2928</v>
      </c>
      <c r="J51" s="28">
        <v>16807.68</v>
      </c>
      <c r="K51" s="28">
        <v>2040.01</v>
      </c>
      <c r="L51" s="28">
        <v>3287.01</v>
      </c>
      <c r="M51" s="28"/>
      <c r="N51" s="28">
        <v>30238.4791</v>
      </c>
      <c r="O51" s="28">
        <v>35780.02</v>
      </c>
      <c r="P51" s="28">
        <v>29307.75</v>
      </c>
      <c r="Q51" s="28">
        <v>32141.88</v>
      </c>
      <c r="R51" s="28"/>
      <c r="S51" s="28">
        <v>9740.786</v>
      </c>
      <c r="T51" s="28">
        <v>7616.8018</v>
      </c>
      <c r="U51" s="28">
        <v>9050.98</v>
      </c>
      <c r="V51" s="28">
        <v>11445.27</v>
      </c>
      <c r="W51" s="28"/>
      <c r="X51" s="28">
        <v>39979.265100000004</v>
      </c>
      <c r="Y51" s="28">
        <v>43396.8218</v>
      </c>
      <c r="Z51" s="28">
        <v>38358.73</v>
      </c>
      <c r="AA51" s="28">
        <v>43587.15</v>
      </c>
      <c r="AB51" s="28"/>
      <c r="AC51" s="28">
        <v>23200.471672771677</v>
      </c>
      <c r="AD51" s="28">
        <v>21958.726851851854</v>
      </c>
      <c r="AE51" s="28">
        <v>29351.711517761032</v>
      </c>
      <c r="AF51" s="28">
        <v>28854.87</v>
      </c>
      <c r="AG51" s="28"/>
      <c r="AH51" s="28">
        <v>13839.03054187192</v>
      </c>
      <c r="AI51" s="28">
        <v>19566.565774155995</v>
      </c>
      <c r="AJ51" s="28">
        <v>2205.416216216216</v>
      </c>
      <c r="AK51" s="28">
        <v>3287.01</v>
      </c>
      <c r="AL51" s="28"/>
      <c r="AM51" s="28">
        <v>37039.502214643595</v>
      </c>
      <c r="AN51" s="28">
        <v>41525.29262600785</v>
      </c>
      <c r="AO51" s="28">
        <v>31557.12773397725</v>
      </c>
      <c r="AP51" s="28">
        <v>32141.88</v>
      </c>
      <c r="AQ51" s="28"/>
      <c r="AR51" s="28">
        <v>12100.355279503105</v>
      </c>
      <c r="AS51" s="28">
        <v>8775.117281105991</v>
      </c>
      <c r="AT51" s="28">
        <v>9827.339847991312</v>
      </c>
      <c r="AU51" s="28">
        <v>11445.27</v>
      </c>
      <c r="AV51" s="28"/>
      <c r="AW51" s="28">
        <v>49139.8574941467</v>
      </c>
      <c r="AX51" s="28">
        <v>50300.40990711385</v>
      </c>
      <c r="AY51" s="28">
        <v>41384.467581968565</v>
      </c>
      <c r="AZ51" s="28">
        <v>43587.15</v>
      </c>
      <c r="BA51" s="20"/>
      <c r="BB51" s="22">
        <v>0.24371911084309494</v>
      </c>
      <c r="BC51" s="22">
        <v>-0.762482639946874</v>
      </c>
      <c r="BD51" s="22">
        <v>-0.13222699879339417</v>
      </c>
      <c r="BE51" s="22">
        <v>-0.05413768971004995</v>
      </c>
      <c r="BF51" s="22">
        <v>-0.11299803819756937</v>
      </c>
      <c r="BG51" s="41"/>
    </row>
    <row r="52" spans="1:59" s="2" customFormat="1" ht="12.75">
      <c r="A52" s="18">
        <v>47</v>
      </c>
      <c r="B52" s="21">
        <v>2902</v>
      </c>
      <c r="C52" s="20" t="s">
        <v>91</v>
      </c>
      <c r="D52" s="28">
        <v>14001.8519</v>
      </c>
      <c r="E52" s="28">
        <v>18539.86</v>
      </c>
      <c r="F52" s="28">
        <v>18211.5</v>
      </c>
      <c r="G52" s="28">
        <v>22596.24</v>
      </c>
      <c r="H52" s="28"/>
      <c r="I52" s="28">
        <v>0</v>
      </c>
      <c r="J52" s="28">
        <v>0</v>
      </c>
      <c r="K52" s="28">
        <v>0</v>
      </c>
      <c r="L52" s="28">
        <v>0</v>
      </c>
      <c r="M52" s="28"/>
      <c r="N52" s="28">
        <v>14001.8519</v>
      </c>
      <c r="O52" s="28">
        <v>18539.86</v>
      </c>
      <c r="P52" s="28">
        <v>18211.5</v>
      </c>
      <c r="Q52" s="28">
        <v>22596.24</v>
      </c>
      <c r="R52" s="28"/>
      <c r="S52" s="28">
        <v>5638.3109</v>
      </c>
      <c r="T52" s="28">
        <v>6953.4602</v>
      </c>
      <c r="U52" s="28">
        <v>11570.13</v>
      </c>
      <c r="V52" s="28">
        <v>11849.41</v>
      </c>
      <c r="W52" s="28"/>
      <c r="X52" s="28">
        <v>19640.1628</v>
      </c>
      <c r="Y52" s="28">
        <v>25493.320200000002</v>
      </c>
      <c r="Z52" s="28">
        <v>29781.63</v>
      </c>
      <c r="AA52" s="28">
        <v>34445.65</v>
      </c>
      <c r="AB52" s="28"/>
      <c r="AC52" s="28">
        <v>17096.278266178266</v>
      </c>
      <c r="AD52" s="28">
        <v>21458.171296296296</v>
      </c>
      <c r="AE52" s="28">
        <v>19603.336921420883</v>
      </c>
      <c r="AF52" s="28">
        <v>22596.24</v>
      </c>
      <c r="AG52" s="28"/>
      <c r="AH52" s="28">
        <v>0</v>
      </c>
      <c r="AI52" s="28">
        <v>0</v>
      </c>
      <c r="AJ52" s="28">
        <v>0</v>
      </c>
      <c r="AK52" s="28">
        <v>0</v>
      </c>
      <c r="AL52" s="28"/>
      <c r="AM52" s="28">
        <v>17096.278266178266</v>
      </c>
      <c r="AN52" s="28">
        <v>21458.171296296296</v>
      </c>
      <c r="AO52" s="28">
        <v>19603.336921420883</v>
      </c>
      <c r="AP52" s="28">
        <v>22596.24</v>
      </c>
      <c r="AQ52" s="28"/>
      <c r="AR52" s="28">
        <v>7004.112919254659</v>
      </c>
      <c r="AS52" s="28">
        <v>8010.898847926268</v>
      </c>
      <c r="AT52" s="28">
        <v>12562.573289902279</v>
      </c>
      <c r="AU52" s="28">
        <v>11849.41</v>
      </c>
      <c r="AV52" s="28"/>
      <c r="AW52" s="28">
        <v>24100.391185432924</v>
      </c>
      <c r="AX52" s="28">
        <v>29469.07014422256</v>
      </c>
      <c r="AY52" s="28">
        <v>32165.910211323164</v>
      </c>
      <c r="AZ52" s="28">
        <v>34445.65</v>
      </c>
      <c r="BA52" s="20"/>
      <c r="BB52" s="22">
        <v>0.32170520672340497</v>
      </c>
      <c r="BC52" s="22" t="s">
        <v>30</v>
      </c>
      <c r="BD52" s="22">
        <v>0.32170520672340497</v>
      </c>
      <c r="BE52" s="22">
        <v>0.6917788357502599</v>
      </c>
      <c r="BF52" s="22">
        <v>0.4292568836318349</v>
      </c>
      <c r="BG52" s="41"/>
    </row>
    <row r="53" spans="1:59" s="2" customFormat="1" ht="12.75">
      <c r="A53" s="18">
        <v>48</v>
      </c>
      <c r="B53" s="21">
        <v>2903</v>
      </c>
      <c r="C53" s="20" t="s">
        <v>92</v>
      </c>
      <c r="D53" s="28">
        <v>26790.8021</v>
      </c>
      <c r="E53" s="28">
        <v>33221.76</v>
      </c>
      <c r="F53" s="28">
        <v>39444.48</v>
      </c>
      <c r="G53" s="28">
        <v>33992.2</v>
      </c>
      <c r="H53" s="28"/>
      <c r="I53" s="28">
        <v>977.0048</v>
      </c>
      <c r="J53" s="28">
        <v>172.52</v>
      </c>
      <c r="K53" s="28">
        <v>0</v>
      </c>
      <c r="L53" s="28">
        <v>346.29</v>
      </c>
      <c r="M53" s="28"/>
      <c r="N53" s="28">
        <v>27767.8069</v>
      </c>
      <c r="O53" s="28">
        <v>33394.28</v>
      </c>
      <c r="P53" s="28">
        <v>39444.48</v>
      </c>
      <c r="Q53" s="28">
        <v>34338.49</v>
      </c>
      <c r="R53" s="28"/>
      <c r="S53" s="28">
        <v>16738.2293</v>
      </c>
      <c r="T53" s="28">
        <v>21590.94</v>
      </c>
      <c r="U53" s="28">
        <v>22413.88</v>
      </c>
      <c r="V53" s="28">
        <v>23762.18</v>
      </c>
      <c r="W53" s="28"/>
      <c r="X53" s="28">
        <v>44506.0362</v>
      </c>
      <c r="Y53" s="28">
        <v>54985.22</v>
      </c>
      <c r="Z53" s="28">
        <v>61858.36</v>
      </c>
      <c r="AA53" s="28">
        <v>58100.67</v>
      </c>
      <c r="AB53" s="28"/>
      <c r="AC53" s="28">
        <v>32711.602075702078</v>
      </c>
      <c r="AD53" s="28">
        <v>38451.11111111112</v>
      </c>
      <c r="AE53" s="28">
        <v>42459.074273412276</v>
      </c>
      <c r="AF53" s="28">
        <v>33992.2</v>
      </c>
      <c r="AG53" s="28"/>
      <c r="AH53" s="28">
        <v>1203.207881773399</v>
      </c>
      <c r="AI53" s="28">
        <v>200.83818393480794</v>
      </c>
      <c r="AJ53" s="28">
        <v>0</v>
      </c>
      <c r="AK53" s="28">
        <v>346.29</v>
      </c>
      <c r="AL53" s="28"/>
      <c r="AM53" s="28">
        <v>33914.809957475474</v>
      </c>
      <c r="AN53" s="28">
        <v>38651.949295045924</v>
      </c>
      <c r="AO53" s="28">
        <v>42459.074273412276</v>
      </c>
      <c r="AP53" s="28">
        <v>34338.49</v>
      </c>
      <c r="AQ53" s="28"/>
      <c r="AR53" s="28">
        <v>20792.831428571426</v>
      </c>
      <c r="AS53" s="28">
        <v>24874.354838709674</v>
      </c>
      <c r="AT53" s="28">
        <v>24336.460369163953</v>
      </c>
      <c r="AU53" s="28">
        <v>23762.18</v>
      </c>
      <c r="AV53" s="28"/>
      <c r="AW53" s="28">
        <v>54707.641386046904</v>
      </c>
      <c r="AX53" s="28">
        <v>63526.3041337556</v>
      </c>
      <c r="AY53" s="28">
        <v>66795.53464257623</v>
      </c>
      <c r="AZ53" s="28">
        <v>58100.67</v>
      </c>
      <c r="BA53" s="20"/>
      <c r="BB53" s="22">
        <v>0.039148126139903594</v>
      </c>
      <c r="BC53" s="22">
        <v>-0.7121943720235561</v>
      </c>
      <c r="BD53" s="22">
        <v>0.012492478744706492</v>
      </c>
      <c r="BE53" s="22">
        <v>0.14280636004908853</v>
      </c>
      <c r="BF53" s="22">
        <v>0.06202110944630279</v>
      </c>
      <c r="BG53" s="41"/>
    </row>
    <row r="54" spans="1:59" s="2" customFormat="1" ht="12.75">
      <c r="A54" s="18">
        <v>49</v>
      </c>
      <c r="B54" s="21">
        <v>2904</v>
      </c>
      <c r="C54" s="20" t="s">
        <v>93</v>
      </c>
      <c r="D54" s="28">
        <v>2440.0932</v>
      </c>
      <c r="E54" s="28">
        <v>266.85</v>
      </c>
      <c r="F54" s="28">
        <v>0</v>
      </c>
      <c r="G54" s="28">
        <v>648.78</v>
      </c>
      <c r="H54" s="28"/>
      <c r="I54" s="28">
        <v>30</v>
      </c>
      <c r="J54" s="28">
        <v>0</v>
      </c>
      <c r="K54" s="28">
        <v>54</v>
      </c>
      <c r="L54" s="28">
        <v>0</v>
      </c>
      <c r="M54" s="28"/>
      <c r="N54" s="28">
        <v>2470.0932</v>
      </c>
      <c r="O54" s="28">
        <v>266.85</v>
      </c>
      <c r="P54" s="28">
        <v>54</v>
      </c>
      <c r="Q54" s="28">
        <v>648.78</v>
      </c>
      <c r="R54" s="28"/>
      <c r="S54" s="28">
        <v>10478.1551</v>
      </c>
      <c r="T54" s="28">
        <v>15872.3442</v>
      </c>
      <c r="U54" s="28">
        <v>13606.59</v>
      </c>
      <c r="V54" s="28">
        <v>20613.51</v>
      </c>
      <c r="W54" s="28"/>
      <c r="X54" s="28">
        <v>12948.2483</v>
      </c>
      <c r="Y54" s="28">
        <v>16139.1942</v>
      </c>
      <c r="Z54" s="28">
        <v>13660.59</v>
      </c>
      <c r="AA54" s="28">
        <v>21262.29</v>
      </c>
      <c r="AB54" s="28"/>
      <c r="AC54" s="28">
        <v>2979.3567765567764</v>
      </c>
      <c r="AD54" s="28">
        <v>308.8541666666667</v>
      </c>
      <c r="AE54" s="28">
        <v>0</v>
      </c>
      <c r="AF54" s="28">
        <v>648.78</v>
      </c>
      <c r="AG54" s="28"/>
      <c r="AH54" s="28">
        <v>36.94581280788177</v>
      </c>
      <c r="AI54" s="28">
        <v>0</v>
      </c>
      <c r="AJ54" s="28">
        <v>58.37837837837838</v>
      </c>
      <c r="AK54" s="28">
        <v>0</v>
      </c>
      <c r="AL54" s="28"/>
      <c r="AM54" s="28">
        <v>3016.302589364658</v>
      </c>
      <c r="AN54" s="28">
        <v>308.8541666666667</v>
      </c>
      <c r="AO54" s="28">
        <v>58.37837837837838</v>
      </c>
      <c r="AP54" s="28">
        <v>648.78</v>
      </c>
      <c r="AQ54" s="28"/>
      <c r="AR54" s="28">
        <v>13016.341739130434</v>
      </c>
      <c r="AS54" s="28">
        <v>18286.110829493085</v>
      </c>
      <c r="AT54" s="28">
        <v>14773.71335504886</v>
      </c>
      <c r="AU54" s="28">
        <v>20613.51</v>
      </c>
      <c r="AV54" s="28"/>
      <c r="AW54" s="28">
        <v>16032.644328495091</v>
      </c>
      <c r="AX54" s="28">
        <v>18594.964996159753</v>
      </c>
      <c r="AY54" s="28">
        <v>14832.091733427238</v>
      </c>
      <c r="AZ54" s="28">
        <v>21262.29</v>
      </c>
      <c r="BA54" s="20"/>
      <c r="BB54" s="22">
        <v>-0.782241588149174</v>
      </c>
      <c r="BC54" s="22">
        <v>-1</v>
      </c>
      <c r="BD54" s="22">
        <v>-0.7849088475779692</v>
      </c>
      <c r="BE54" s="22">
        <v>0.5836638598716677</v>
      </c>
      <c r="BF54" s="22">
        <v>0.3261873440434382</v>
      </c>
      <c r="BG54" s="41"/>
    </row>
    <row r="55" spans="1:59" s="2" customFormat="1" ht="12.75">
      <c r="A55" s="18">
        <v>50</v>
      </c>
      <c r="B55" s="21">
        <v>2905</v>
      </c>
      <c r="C55" s="20" t="s">
        <v>94</v>
      </c>
      <c r="D55" s="28">
        <v>34501.6931</v>
      </c>
      <c r="E55" s="28">
        <v>36781.2</v>
      </c>
      <c r="F55" s="28">
        <v>44112.88</v>
      </c>
      <c r="G55" s="28">
        <v>49314.3</v>
      </c>
      <c r="H55" s="28"/>
      <c r="I55" s="28">
        <v>149.58</v>
      </c>
      <c r="J55" s="28">
        <v>0</v>
      </c>
      <c r="K55" s="28">
        <v>0</v>
      </c>
      <c r="L55" s="28">
        <v>0</v>
      </c>
      <c r="M55" s="28"/>
      <c r="N55" s="28">
        <v>34651.2731</v>
      </c>
      <c r="O55" s="28">
        <v>36781.2</v>
      </c>
      <c r="P55" s="28">
        <v>44112.88</v>
      </c>
      <c r="Q55" s="28">
        <v>49314.3</v>
      </c>
      <c r="R55" s="28"/>
      <c r="S55" s="28">
        <v>29493.0562</v>
      </c>
      <c r="T55" s="28">
        <v>26021.3294</v>
      </c>
      <c r="U55" s="28">
        <v>28470.13</v>
      </c>
      <c r="V55" s="28">
        <v>34901.46</v>
      </c>
      <c r="W55" s="28"/>
      <c r="X55" s="28">
        <v>64144.3293</v>
      </c>
      <c r="Y55" s="28">
        <v>62802.5294</v>
      </c>
      <c r="Z55" s="28">
        <v>72583.01</v>
      </c>
      <c r="AA55" s="28">
        <v>84215.76</v>
      </c>
      <c r="AB55" s="28"/>
      <c r="AC55" s="28">
        <v>42126.6094017094</v>
      </c>
      <c r="AD55" s="28">
        <v>42570.83333333333</v>
      </c>
      <c r="AE55" s="28">
        <v>47484.262648008604</v>
      </c>
      <c r="AF55" s="28">
        <v>49314.3</v>
      </c>
      <c r="AG55" s="28"/>
      <c r="AH55" s="28">
        <v>184.21182266009853</v>
      </c>
      <c r="AI55" s="28">
        <v>0</v>
      </c>
      <c r="AJ55" s="28">
        <v>0</v>
      </c>
      <c r="AK55" s="28">
        <v>0</v>
      </c>
      <c r="AL55" s="28"/>
      <c r="AM55" s="28">
        <v>42310.8212243695</v>
      </c>
      <c r="AN55" s="28">
        <v>42570.83333333333</v>
      </c>
      <c r="AO55" s="28">
        <v>47484.262648008604</v>
      </c>
      <c r="AP55" s="28">
        <v>49314.3</v>
      </c>
      <c r="AQ55" s="28"/>
      <c r="AR55" s="28">
        <v>36637.336894409935</v>
      </c>
      <c r="AS55" s="28">
        <v>29978.4900921659</v>
      </c>
      <c r="AT55" s="28">
        <v>30912.193268186755</v>
      </c>
      <c r="AU55" s="28">
        <v>34901.46</v>
      </c>
      <c r="AV55" s="28"/>
      <c r="AW55" s="28">
        <v>78948.15811877944</v>
      </c>
      <c r="AX55" s="28">
        <v>72549.32342549923</v>
      </c>
      <c r="AY55" s="28">
        <v>78396.45591619535</v>
      </c>
      <c r="AZ55" s="28">
        <v>84215.76</v>
      </c>
      <c r="BA55" s="20"/>
      <c r="BB55" s="22">
        <v>0.17062115134285993</v>
      </c>
      <c r="BC55" s="22">
        <v>-1</v>
      </c>
      <c r="BD55" s="22">
        <v>0.1655245294931016</v>
      </c>
      <c r="BE55" s="22">
        <v>-0.047379996515925615</v>
      </c>
      <c r="BF55" s="22">
        <v>0.06672228974988048</v>
      </c>
      <c r="BG55" s="41"/>
    </row>
    <row r="56" spans="1:59" s="2" customFormat="1" ht="12.75">
      <c r="A56" s="18">
        <v>51</v>
      </c>
      <c r="B56" s="21">
        <v>2906</v>
      </c>
      <c r="C56" s="20" t="s">
        <v>95</v>
      </c>
      <c r="D56" s="28">
        <v>4205.3214</v>
      </c>
      <c r="E56" s="28">
        <v>3286.62</v>
      </c>
      <c r="F56" s="28">
        <v>7577.13</v>
      </c>
      <c r="G56" s="28">
        <v>16109.56</v>
      </c>
      <c r="H56" s="28"/>
      <c r="I56" s="28">
        <v>483.8223</v>
      </c>
      <c r="J56" s="28">
        <v>208.23</v>
      </c>
      <c r="K56" s="28">
        <v>192.08</v>
      </c>
      <c r="L56" s="28">
        <v>0</v>
      </c>
      <c r="M56" s="28"/>
      <c r="N56" s="28">
        <v>4689.1437</v>
      </c>
      <c r="O56" s="28">
        <v>3494.85</v>
      </c>
      <c r="P56" s="28">
        <v>7769.21</v>
      </c>
      <c r="Q56" s="28">
        <v>16109.56</v>
      </c>
      <c r="R56" s="28"/>
      <c r="S56" s="28">
        <v>25339.3415</v>
      </c>
      <c r="T56" s="28">
        <v>32350.2551</v>
      </c>
      <c r="U56" s="28">
        <v>37973.86</v>
      </c>
      <c r="V56" s="28">
        <v>32023.55</v>
      </c>
      <c r="W56" s="28"/>
      <c r="X56" s="28">
        <v>30028.4852</v>
      </c>
      <c r="Y56" s="28">
        <v>35845.1051</v>
      </c>
      <c r="Z56" s="28">
        <v>45743.07</v>
      </c>
      <c r="AA56" s="28">
        <v>48133.11</v>
      </c>
      <c r="AB56" s="28"/>
      <c r="AC56" s="28">
        <v>5134.702564102564</v>
      </c>
      <c r="AD56" s="28">
        <v>3803.958333333333</v>
      </c>
      <c r="AE56" s="28">
        <v>8156.221743810549</v>
      </c>
      <c r="AF56" s="28">
        <v>16109.56</v>
      </c>
      <c r="AG56" s="28"/>
      <c r="AH56" s="28">
        <v>595.8402709359606</v>
      </c>
      <c r="AI56" s="28">
        <v>242.40977881257274</v>
      </c>
      <c r="AJ56" s="28">
        <v>207.65405405405406</v>
      </c>
      <c r="AK56" s="28">
        <v>0</v>
      </c>
      <c r="AL56" s="28"/>
      <c r="AM56" s="28">
        <v>5730.542835038525</v>
      </c>
      <c r="AN56" s="28">
        <v>4046.368112145906</v>
      </c>
      <c r="AO56" s="28">
        <v>8363.875797864603</v>
      </c>
      <c r="AP56" s="28">
        <v>16109.56</v>
      </c>
      <c r="AQ56" s="28"/>
      <c r="AR56" s="28">
        <v>31477.442857142854</v>
      </c>
      <c r="AS56" s="28">
        <v>37269.879147465435</v>
      </c>
      <c r="AT56" s="28">
        <v>41231.118349619974</v>
      </c>
      <c r="AU56" s="28">
        <v>32023.55</v>
      </c>
      <c r="AV56" s="28"/>
      <c r="AW56" s="28">
        <v>37207.98569218138</v>
      </c>
      <c r="AX56" s="28">
        <v>41316.247259611344</v>
      </c>
      <c r="AY56" s="28">
        <v>49594.99414748458</v>
      </c>
      <c r="AZ56" s="28">
        <v>48133.11</v>
      </c>
      <c r="BA56" s="20"/>
      <c r="BB56" s="22">
        <v>3.137389127974856</v>
      </c>
      <c r="BC56" s="22">
        <v>-1</v>
      </c>
      <c r="BD56" s="22">
        <v>2.811175217380903</v>
      </c>
      <c r="BE56" s="22">
        <v>0.01734915842228979</v>
      </c>
      <c r="BF56" s="22">
        <v>0.293623105486045</v>
      </c>
      <c r="BG56" s="41"/>
    </row>
    <row r="57" spans="1:59" s="2" customFormat="1" ht="12.75">
      <c r="A57" s="18">
        <v>52</v>
      </c>
      <c r="B57" s="21">
        <v>2907</v>
      </c>
      <c r="C57" s="20" t="s">
        <v>96</v>
      </c>
      <c r="D57" s="28">
        <v>60500.3596</v>
      </c>
      <c r="E57" s="28">
        <v>62792.78</v>
      </c>
      <c r="F57" s="28">
        <v>35978.76</v>
      </c>
      <c r="G57" s="28">
        <v>47681.43</v>
      </c>
      <c r="H57" s="28"/>
      <c r="I57" s="28">
        <v>240.8</v>
      </c>
      <c r="J57" s="28">
        <v>0</v>
      </c>
      <c r="K57" s="28">
        <v>683.25</v>
      </c>
      <c r="L57" s="28">
        <v>0</v>
      </c>
      <c r="M57" s="28"/>
      <c r="N57" s="28">
        <v>60741.1596</v>
      </c>
      <c r="O57" s="28">
        <v>62792.78</v>
      </c>
      <c r="P57" s="28">
        <v>36662.01</v>
      </c>
      <c r="Q57" s="28">
        <v>47681.43</v>
      </c>
      <c r="R57" s="28"/>
      <c r="S57" s="28">
        <v>21056.339</v>
      </c>
      <c r="T57" s="28">
        <v>33976.2845</v>
      </c>
      <c r="U57" s="28">
        <v>40631.46</v>
      </c>
      <c r="V57" s="28">
        <v>61918.44</v>
      </c>
      <c r="W57" s="28"/>
      <c r="X57" s="28">
        <v>81797.49859999999</v>
      </c>
      <c r="Y57" s="28">
        <v>96769.06450000001</v>
      </c>
      <c r="Z57" s="28">
        <v>77293.47</v>
      </c>
      <c r="AA57" s="28">
        <v>109599.87</v>
      </c>
      <c r="AB57" s="28"/>
      <c r="AC57" s="28">
        <v>73871.01294261296</v>
      </c>
      <c r="AD57" s="28">
        <v>72676.82870370371</v>
      </c>
      <c r="AE57" s="28">
        <v>38728.48223896663</v>
      </c>
      <c r="AF57" s="28">
        <v>47681.43</v>
      </c>
      <c r="AG57" s="28"/>
      <c r="AH57" s="28">
        <v>296.55172413793105</v>
      </c>
      <c r="AI57" s="28">
        <v>0</v>
      </c>
      <c r="AJ57" s="28">
        <v>738.6486486486486</v>
      </c>
      <c r="AK57" s="28">
        <v>0</v>
      </c>
      <c r="AL57" s="28"/>
      <c r="AM57" s="28">
        <v>74167.56466675088</v>
      </c>
      <c r="AN57" s="28">
        <v>72676.82870370371</v>
      </c>
      <c r="AO57" s="28">
        <v>39467.130887615276</v>
      </c>
      <c r="AP57" s="28">
        <v>47681.43</v>
      </c>
      <c r="AQ57" s="28"/>
      <c r="AR57" s="28">
        <v>26156.942857142854</v>
      </c>
      <c r="AS57" s="28">
        <v>39143.184907834104</v>
      </c>
      <c r="AT57" s="28">
        <v>44116.677524429964</v>
      </c>
      <c r="AU57" s="28">
        <v>61918.44</v>
      </c>
      <c r="AV57" s="28"/>
      <c r="AW57" s="28">
        <v>100324.50752389374</v>
      </c>
      <c r="AX57" s="28">
        <v>111820.01361153781</v>
      </c>
      <c r="AY57" s="28">
        <v>83583.80841204524</v>
      </c>
      <c r="AZ57" s="28">
        <v>109599.87</v>
      </c>
      <c r="BA57" s="20"/>
      <c r="BB57" s="22">
        <v>-0.35453125521587825</v>
      </c>
      <c r="BC57" s="22">
        <v>-1</v>
      </c>
      <c r="BD57" s="22">
        <v>-0.35711209860750015</v>
      </c>
      <c r="BE57" s="22">
        <v>2.367189481514332</v>
      </c>
      <c r="BF57" s="22">
        <v>0.09245360585395535</v>
      </c>
      <c r="BG57" s="41"/>
    </row>
    <row r="58" spans="1:59" s="2" customFormat="1" ht="12.75">
      <c r="A58" s="18">
        <v>53</v>
      </c>
      <c r="B58" s="21">
        <v>2908</v>
      </c>
      <c r="C58" s="20" t="s">
        <v>97</v>
      </c>
      <c r="D58" s="28">
        <v>15227.5842</v>
      </c>
      <c r="E58" s="28">
        <v>20151.13</v>
      </c>
      <c r="F58" s="28">
        <v>15623.49</v>
      </c>
      <c r="G58" s="28">
        <v>8273.33</v>
      </c>
      <c r="H58" s="28"/>
      <c r="I58" s="28">
        <v>7103.8675</v>
      </c>
      <c r="J58" s="28">
        <v>8109.71</v>
      </c>
      <c r="K58" s="28">
        <v>4951.45</v>
      </c>
      <c r="L58" s="28">
        <v>1567.86</v>
      </c>
      <c r="M58" s="28"/>
      <c r="N58" s="28">
        <v>22331.4517</v>
      </c>
      <c r="O58" s="28">
        <v>28260.83</v>
      </c>
      <c r="P58" s="28">
        <v>20574.94</v>
      </c>
      <c r="Q58" s="28">
        <v>9841.19</v>
      </c>
      <c r="R58" s="28"/>
      <c r="S58" s="28">
        <v>39918.0566</v>
      </c>
      <c r="T58" s="28">
        <v>44802.7865</v>
      </c>
      <c r="U58" s="28">
        <v>51816.75</v>
      </c>
      <c r="V58" s="28">
        <v>54222.67</v>
      </c>
      <c r="W58" s="28"/>
      <c r="X58" s="28">
        <v>62249.5083</v>
      </c>
      <c r="Y58" s="28">
        <v>73063.6165</v>
      </c>
      <c r="Z58" s="28">
        <v>72391.69</v>
      </c>
      <c r="AA58" s="28">
        <v>64063.86</v>
      </c>
      <c r="AB58" s="28"/>
      <c r="AC58" s="28">
        <v>18592.898901098903</v>
      </c>
      <c r="AD58" s="28">
        <v>23323.06712962963</v>
      </c>
      <c r="AE58" s="28">
        <v>16817.534983853606</v>
      </c>
      <c r="AF58" s="28">
        <v>8273.33</v>
      </c>
      <c r="AG58" s="28"/>
      <c r="AH58" s="28">
        <v>8748.605295566502</v>
      </c>
      <c r="AI58" s="28">
        <v>9440.873108265425</v>
      </c>
      <c r="AJ58" s="28">
        <v>5352.918918918918</v>
      </c>
      <c r="AK58" s="28">
        <v>1567.86</v>
      </c>
      <c r="AL58" s="28"/>
      <c r="AM58" s="28">
        <v>27341.504196665403</v>
      </c>
      <c r="AN58" s="28">
        <v>32763.940237895054</v>
      </c>
      <c r="AO58" s="28">
        <v>22170.453902772526</v>
      </c>
      <c r="AP58" s="28">
        <v>9841.19</v>
      </c>
      <c r="AQ58" s="28"/>
      <c r="AR58" s="28">
        <v>49587.64795031056</v>
      </c>
      <c r="AS58" s="28">
        <v>51616.113479262676</v>
      </c>
      <c r="AT58" s="28">
        <v>56261.400651465796</v>
      </c>
      <c r="AU58" s="28">
        <v>54222.67</v>
      </c>
      <c r="AV58" s="28"/>
      <c r="AW58" s="28">
        <v>76929.15214697596</v>
      </c>
      <c r="AX58" s="28">
        <v>84380.05371715773</v>
      </c>
      <c r="AY58" s="28">
        <v>78431.85455423832</v>
      </c>
      <c r="AZ58" s="28">
        <v>64063.86</v>
      </c>
      <c r="BA58" s="20"/>
      <c r="BB58" s="22">
        <v>-0.5550274304180174</v>
      </c>
      <c r="BC58" s="22">
        <v>-0.8207874344503188</v>
      </c>
      <c r="BD58" s="22">
        <v>-0.6400640605135308</v>
      </c>
      <c r="BE58" s="22">
        <v>0.09347130265855674</v>
      </c>
      <c r="BF58" s="22">
        <v>-0.1672355899931972</v>
      </c>
      <c r="BG58" s="41"/>
    </row>
    <row r="59" spans="1:59" s="2" customFormat="1" ht="12.75">
      <c r="A59" s="18">
        <v>54</v>
      </c>
      <c r="B59" s="21">
        <v>2909</v>
      </c>
      <c r="C59" s="20" t="s">
        <v>98</v>
      </c>
      <c r="D59" s="28">
        <v>5944.7949</v>
      </c>
      <c r="E59" s="28">
        <v>4987.18</v>
      </c>
      <c r="F59" s="28">
        <v>3140.31</v>
      </c>
      <c r="G59" s="28">
        <v>3825.93</v>
      </c>
      <c r="H59" s="28"/>
      <c r="I59" s="28">
        <v>56</v>
      </c>
      <c r="J59" s="28">
        <v>0</v>
      </c>
      <c r="K59" s="28">
        <v>0</v>
      </c>
      <c r="L59" s="28">
        <v>0</v>
      </c>
      <c r="M59" s="28"/>
      <c r="N59" s="28">
        <v>6000.7949</v>
      </c>
      <c r="O59" s="28">
        <v>4987.18</v>
      </c>
      <c r="P59" s="28">
        <v>3140.31</v>
      </c>
      <c r="Q59" s="28">
        <v>3825.93</v>
      </c>
      <c r="R59" s="28"/>
      <c r="S59" s="28">
        <v>34999.6875</v>
      </c>
      <c r="T59" s="28">
        <v>41469.6276</v>
      </c>
      <c r="U59" s="28">
        <v>49508.41</v>
      </c>
      <c r="V59" s="28">
        <v>44356.49</v>
      </c>
      <c r="W59" s="28"/>
      <c r="X59" s="28">
        <v>41000.4824</v>
      </c>
      <c r="Y59" s="28">
        <v>46456.8076</v>
      </c>
      <c r="Z59" s="28">
        <v>52648.72</v>
      </c>
      <c r="AA59" s="28">
        <v>48182.42</v>
      </c>
      <c r="AB59" s="28"/>
      <c r="AC59" s="28">
        <v>7258.601831501832</v>
      </c>
      <c r="AD59" s="28">
        <v>5772.199074074075</v>
      </c>
      <c r="AE59" s="28">
        <v>3380.312163616792</v>
      </c>
      <c r="AF59" s="28">
        <v>3825.93</v>
      </c>
      <c r="AG59" s="28"/>
      <c r="AH59" s="28">
        <v>68.9655172413793</v>
      </c>
      <c r="AI59" s="28">
        <v>0</v>
      </c>
      <c r="AJ59" s="28">
        <v>0</v>
      </c>
      <c r="AK59" s="28">
        <v>0</v>
      </c>
      <c r="AL59" s="28"/>
      <c r="AM59" s="28">
        <v>7327.567348743211</v>
      </c>
      <c r="AN59" s="28">
        <v>5772.199074074075</v>
      </c>
      <c r="AO59" s="28">
        <v>3380.312163616792</v>
      </c>
      <c r="AP59" s="28">
        <v>3825.93</v>
      </c>
      <c r="AQ59" s="28"/>
      <c r="AR59" s="28">
        <v>43477.872670807454</v>
      </c>
      <c r="AS59" s="28">
        <v>47776.06866359447</v>
      </c>
      <c r="AT59" s="28">
        <v>53755.059717698154</v>
      </c>
      <c r="AU59" s="28">
        <v>44356.49</v>
      </c>
      <c r="AV59" s="28"/>
      <c r="AW59" s="28">
        <v>50805.44001955067</v>
      </c>
      <c r="AX59" s="28">
        <v>53548.267737668546</v>
      </c>
      <c r="AY59" s="28">
        <v>57135.371881314946</v>
      </c>
      <c r="AZ59" s="28">
        <v>48182.42</v>
      </c>
      <c r="BA59" s="20"/>
      <c r="BB59" s="22">
        <v>-0.47291088713590446</v>
      </c>
      <c r="BC59" s="22">
        <v>-1</v>
      </c>
      <c r="BD59" s="22">
        <v>-0.47787173861237797</v>
      </c>
      <c r="BE59" s="22">
        <v>0.020208379003384014</v>
      </c>
      <c r="BF59" s="22">
        <v>-0.05162872358828685</v>
      </c>
      <c r="BG59" s="41"/>
    </row>
    <row r="60" spans="1:59" s="2" customFormat="1" ht="12.75">
      <c r="A60" s="18">
        <v>55</v>
      </c>
      <c r="B60" s="21">
        <v>2910</v>
      </c>
      <c r="C60" s="20" t="s">
        <v>99</v>
      </c>
      <c r="D60" s="28">
        <v>4571.6752</v>
      </c>
      <c r="E60" s="28">
        <v>4750.76</v>
      </c>
      <c r="F60" s="28">
        <v>5011.2</v>
      </c>
      <c r="G60" s="28">
        <v>5104.39</v>
      </c>
      <c r="H60" s="28"/>
      <c r="I60" s="28">
        <v>125.2408</v>
      </c>
      <c r="J60" s="28">
        <v>118.5</v>
      </c>
      <c r="K60" s="28">
        <v>4726.14</v>
      </c>
      <c r="L60" s="28">
        <v>1434</v>
      </c>
      <c r="M60" s="28"/>
      <c r="N60" s="28">
        <v>4696.916</v>
      </c>
      <c r="O60" s="28">
        <v>4869.26</v>
      </c>
      <c r="P60" s="28">
        <v>9737.34</v>
      </c>
      <c r="Q60" s="28">
        <v>6538.39</v>
      </c>
      <c r="R60" s="28"/>
      <c r="S60" s="28">
        <v>8198.2286</v>
      </c>
      <c r="T60" s="28">
        <v>8128.8414</v>
      </c>
      <c r="U60" s="28">
        <v>13360.84</v>
      </c>
      <c r="V60" s="28">
        <v>15344.34</v>
      </c>
      <c r="W60" s="28"/>
      <c r="X60" s="28">
        <v>12895.1446</v>
      </c>
      <c r="Y60" s="28">
        <v>12998.1014</v>
      </c>
      <c r="Z60" s="28">
        <v>23098.18</v>
      </c>
      <c r="AA60" s="28">
        <v>21882.73</v>
      </c>
      <c r="AB60" s="28"/>
      <c r="AC60" s="28">
        <v>5582.021001221001</v>
      </c>
      <c r="AD60" s="28">
        <v>5498.564814814815</v>
      </c>
      <c r="AE60" s="28">
        <v>5394.187298170074</v>
      </c>
      <c r="AF60" s="28">
        <v>5104.39</v>
      </c>
      <c r="AG60" s="28"/>
      <c r="AH60" s="28">
        <v>154.2374384236453</v>
      </c>
      <c r="AI60" s="28">
        <v>137.95110593713622</v>
      </c>
      <c r="AJ60" s="28">
        <v>5109.340540540541</v>
      </c>
      <c r="AK60" s="28">
        <v>1434</v>
      </c>
      <c r="AL60" s="28"/>
      <c r="AM60" s="28">
        <v>5736.258439644646</v>
      </c>
      <c r="AN60" s="28">
        <v>5636.515920751951</v>
      </c>
      <c r="AO60" s="28">
        <v>10503.527838710615</v>
      </c>
      <c r="AP60" s="28">
        <v>6538.39</v>
      </c>
      <c r="AQ60" s="28"/>
      <c r="AR60" s="28">
        <v>10184.134906832298</v>
      </c>
      <c r="AS60" s="28">
        <v>9365.024654377881</v>
      </c>
      <c r="AT60" s="28">
        <v>14506.88382193268</v>
      </c>
      <c r="AU60" s="28">
        <v>15344.34</v>
      </c>
      <c r="AV60" s="28"/>
      <c r="AW60" s="28">
        <v>15920.393346476943</v>
      </c>
      <c r="AX60" s="28">
        <v>15001.540575129831</v>
      </c>
      <c r="AY60" s="28">
        <v>25010.411660643294</v>
      </c>
      <c r="AZ60" s="28">
        <v>21882.73</v>
      </c>
      <c r="BA60" s="20"/>
      <c r="BB60" s="22">
        <v>-0.08556596277880801</v>
      </c>
      <c r="BC60" s="22">
        <v>9.297353578067213</v>
      </c>
      <c r="BD60" s="22">
        <v>0.13983532450554037</v>
      </c>
      <c r="BE60" s="22">
        <v>0.506690567276936</v>
      </c>
      <c r="BF60" s="22">
        <v>0.37450938075235896</v>
      </c>
      <c r="BG60" s="41"/>
    </row>
    <row r="61" spans="1:59" s="2" customFormat="1" ht="12.75">
      <c r="A61" s="18">
        <v>56</v>
      </c>
      <c r="B61" s="21">
        <v>2911</v>
      </c>
      <c r="C61" s="20" t="s">
        <v>100</v>
      </c>
      <c r="D61" s="28">
        <v>12005.4589</v>
      </c>
      <c r="E61" s="28">
        <v>12007.92</v>
      </c>
      <c r="F61" s="28">
        <v>7257.12</v>
      </c>
      <c r="G61" s="28">
        <v>3187.46</v>
      </c>
      <c r="H61" s="28"/>
      <c r="I61" s="28">
        <v>1725.8404</v>
      </c>
      <c r="J61" s="28">
        <v>1459.16</v>
      </c>
      <c r="K61" s="28">
        <v>2033.49</v>
      </c>
      <c r="L61" s="28">
        <v>1424.6</v>
      </c>
      <c r="M61" s="28"/>
      <c r="N61" s="28">
        <v>13731.2993</v>
      </c>
      <c r="O61" s="28">
        <v>13467.08</v>
      </c>
      <c r="P61" s="28">
        <v>9290.61</v>
      </c>
      <c r="Q61" s="28">
        <v>4612.06</v>
      </c>
      <c r="R61" s="28"/>
      <c r="S61" s="28">
        <v>6727.5726</v>
      </c>
      <c r="T61" s="28">
        <v>13995.2862</v>
      </c>
      <c r="U61" s="28">
        <v>20952.45</v>
      </c>
      <c r="V61" s="28">
        <v>20262.27</v>
      </c>
      <c r="W61" s="28"/>
      <c r="X61" s="28">
        <v>20458.871900000002</v>
      </c>
      <c r="Y61" s="28">
        <v>27462.3662</v>
      </c>
      <c r="Z61" s="28">
        <v>30243.06</v>
      </c>
      <c r="AA61" s="28">
        <v>24874.33</v>
      </c>
      <c r="AB61" s="28"/>
      <c r="AC61" s="28">
        <v>14658.679975579977</v>
      </c>
      <c r="AD61" s="28">
        <v>13898.055555555557</v>
      </c>
      <c r="AE61" s="28">
        <v>7811.7545748116245</v>
      </c>
      <c r="AF61" s="28">
        <v>3187.46</v>
      </c>
      <c r="AG61" s="28"/>
      <c r="AH61" s="28">
        <v>2125.41921182266</v>
      </c>
      <c r="AI61" s="28">
        <v>1698.6728754365542</v>
      </c>
      <c r="AJ61" s="28">
        <v>2198.3675675675677</v>
      </c>
      <c r="AK61" s="28">
        <v>1424.6</v>
      </c>
      <c r="AL61" s="28"/>
      <c r="AM61" s="28">
        <v>16784.099187402637</v>
      </c>
      <c r="AN61" s="28">
        <v>15596.72843099211</v>
      </c>
      <c r="AO61" s="28">
        <v>10010.122142379192</v>
      </c>
      <c r="AP61" s="28">
        <v>4612.06</v>
      </c>
      <c r="AQ61" s="28"/>
      <c r="AR61" s="28">
        <v>8357.233043478262</v>
      </c>
      <c r="AS61" s="28">
        <v>16123.601612903227</v>
      </c>
      <c r="AT61" s="28">
        <v>22749.674267100978</v>
      </c>
      <c r="AU61" s="28">
        <v>20262.27</v>
      </c>
      <c r="AV61" s="28"/>
      <c r="AW61" s="28">
        <v>25141.3322308809</v>
      </c>
      <c r="AX61" s="28">
        <v>31720.330043895337</v>
      </c>
      <c r="AY61" s="28">
        <v>32759.796409480172</v>
      </c>
      <c r="AZ61" s="28">
        <v>24874.33</v>
      </c>
      <c r="BA61" s="20"/>
      <c r="BB61" s="22">
        <v>-0.782554772645967</v>
      </c>
      <c r="BC61" s="22">
        <v>-0.3297322278467928</v>
      </c>
      <c r="BD61" s="22">
        <v>-0.7252125390523432</v>
      </c>
      <c r="BE61" s="22">
        <v>2.424518963942507</v>
      </c>
      <c r="BF61" s="22">
        <v>-0.010620051015154286</v>
      </c>
      <c r="BG61" s="41"/>
    </row>
    <row r="62" spans="1:59" s="2" customFormat="1" ht="12.75">
      <c r="A62" s="18">
        <v>57</v>
      </c>
      <c r="B62" s="21">
        <v>2912</v>
      </c>
      <c r="C62" s="20" t="s">
        <v>101</v>
      </c>
      <c r="D62" s="28">
        <v>58.937</v>
      </c>
      <c r="E62" s="28">
        <v>5.48</v>
      </c>
      <c r="F62" s="28">
        <v>0</v>
      </c>
      <c r="G62" s="28">
        <v>0</v>
      </c>
      <c r="H62" s="28"/>
      <c r="I62" s="28">
        <v>0</v>
      </c>
      <c r="J62" s="28"/>
      <c r="K62" s="28">
        <v>0</v>
      </c>
      <c r="L62" s="28">
        <v>0</v>
      </c>
      <c r="M62" s="28"/>
      <c r="N62" s="28">
        <v>58.937</v>
      </c>
      <c r="O62" s="28">
        <v>5.48</v>
      </c>
      <c r="P62" s="28">
        <v>0</v>
      </c>
      <c r="Q62" s="28">
        <v>0</v>
      </c>
      <c r="R62" s="28"/>
      <c r="S62" s="28">
        <v>4087.9112</v>
      </c>
      <c r="T62" s="28">
        <v>2282.6294</v>
      </c>
      <c r="U62" s="28">
        <v>4119.51</v>
      </c>
      <c r="V62" s="28">
        <v>6341.77</v>
      </c>
      <c r="W62" s="28"/>
      <c r="X62" s="28">
        <v>4146.8482</v>
      </c>
      <c r="Y62" s="28">
        <v>2288.1094</v>
      </c>
      <c r="Z62" s="28">
        <v>4119.51</v>
      </c>
      <c r="AA62" s="28">
        <v>6341.77</v>
      </c>
      <c r="AB62" s="28"/>
      <c r="AC62" s="28">
        <v>71.96214896214896</v>
      </c>
      <c r="AD62" s="28">
        <v>6.3425925925925934</v>
      </c>
      <c r="AE62" s="28">
        <v>0</v>
      </c>
      <c r="AF62" s="28">
        <v>0</v>
      </c>
      <c r="AG62" s="28"/>
      <c r="AH62" s="28">
        <v>0</v>
      </c>
      <c r="AI62" s="28">
        <v>0</v>
      </c>
      <c r="AJ62" s="28">
        <v>0</v>
      </c>
      <c r="AK62" s="28">
        <v>0</v>
      </c>
      <c r="AL62" s="28"/>
      <c r="AM62" s="28">
        <v>71.96214896214896</v>
      </c>
      <c r="AN62" s="28">
        <v>6.3425925925925934</v>
      </c>
      <c r="AO62" s="28">
        <v>0</v>
      </c>
      <c r="AP62" s="28">
        <v>0</v>
      </c>
      <c r="AQ62" s="28"/>
      <c r="AR62" s="28">
        <v>5078.150559006211</v>
      </c>
      <c r="AS62" s="28">
        <v>2629.7573732718893</v>
      </c>
      <c r="AT62" s="28">
        <v>4472.866449511401</v>
      </c>
      <c r="AU62" s="28">
        <v>6341.77</v>
      </c>
      <c r="AV62" s="28"/>
      <c r="AW62" s="28">
        <v>5150.112707968359</v>
      </c>
      <c r="AX62" s="28">
        <v>2636.099965864482</v>
      </c>
      <c r="AY62" s="28">
        <v>4472.866449511401</v>
      </c>
      <c r="AZ62" s="28">
        <v>6341.77</v>
      </c>
      <c r="BA62" s="20"/>
      <c r="BB62" s="22">
        <v>-1</v>
      </c>
      <c r="BC62" s="22" t="s">
        <v>30</v>
      </c>
      <c r="BD62" s="22">
        <v>-1</v>
      </c>
      <c r="BE62" s="22">
        <v>0.24883457595654246</v>
      </c>
      <c r="BF62" s="22">
        <v>0.23138470157903246</v>
      </c>
      <c r="BG62" s="41"/>
    </row>
    <row r="63" spans="1:59" s="2" customFormat="1" ht="12.75">
      <c r="A63" s="18">
        <v>58</v>
      </c>
      <c r="B63" s="21">
        <v>2913</v>
      </c>
      <c r="C63" s="20" t="s">
        <v>102</v>
      </c>
      <c r="D63" s="28">
        <v>6448.1383</v>
      </c>
      <c r="E63" s="28">
        <v>11699.58</v>
      </c>
      <c r="F63" s="28">
        <v>13900.8</v>
      </c>
      <c r="G63" s="28">
        <v>17840.82</v>
      </c>
      <c r="H63" s="28"/>
      <c r="I63" s="28">
        <v>0</v>
      </c>
      <c r="J63" s="28">
        <v>0</v>
      </c>
      <c r="K63" s="28">
        <v>0</v>
      </c>
      <c r="L63" s="28">
        <v>0</v>
      </c>
      <c r="M63" s="28"/>
      <c r="N63" s="28">
        <v>6448.1383</v>
      </c>
      <c r="O63" s="28">
        <v>11699.58</v>
      </c>
      <c r="P63" s="28">
        <v>13900.8</v>
      </c>
      <c r="Q63" s="28">
        <v>17840.82</v>
      </c>
      <c r="R63" s="28"/>
      <c r="S63" s="28">
        <v>16708.9882</v>
      </c>
      <c r="T63" s="28">
        <v>12152.9691</v>
      </c>
      <c r="U63" s="28">
        <v>16582.95</v>
      </c>
      <c r="V63" s="28">
        <v>19485.79</v>
      </c>
      <c r="W63" s="28"/>
      <c r="X63" s="28">
        <v>23157.1265</v>
      </c>
      <c r="Y63" s="28">
        <v>23852.5491</v>
      </c>
      <c r="Z63" s="28">
        <v>30483.75</v>
      </c>
      <c r="AA63" s="28">
        <v>37326.61</v>
      </c>
      <c r="AB63" s="28"/>
      <c r="AC63" s="28">
        <v>7873.1847374847375</v>
      </c>
      <c r="AD63" s="28">
        <v>13541.180555555555</v>
      </c>
      <c r="AE63" s="28">
        <v>14963.186221743808</v>
      </c>
      <c r="AF63" s="28">
        <v>17840.82</v>
      </c>
      <c r="AG63" s="28"/>
      <c r="AH63" s="28">
        <v>0</v>
      </c>
      <c r="AI63" s="28">
        <v>0</v>
      </c>
      <c r="AJ63" s="28">
        <v>0</v>
      </c>
      <c r="AK63" s="28">
        <v>0</v>
      </c>
      <c r="AL63" s="28"/>
      <c r="AM63" s="28">
        <v>7873.1847374847375</v>
      </c>
      <c r="AN63" s="28">
        <v>13541.180555555555</v>
      </c>
      <c r="AO63" s="28">
        <v>14963.186221743808</v>
      </c>
      <c r="AP63" s="28">
        <v>17840.82</v>
      </c>
      <c r="AQ63" s="28"/>
      <c r="AR63" s="28">
        <v>20756.50708074534</v>
      </c>
      <c r="AS63" s="28">
        <v>14001.116474654378</v>
      </c>
      <c r="AT63" s="28">
        <v>18005.374592833876</v>
      </c>
      <c r="AU63" s="28">
        <v>19485.79</v>
      </c>
      <c r="AV63" s="28"/>
      <c r="AW63" s="28">
        <v>28629.69181823008</v>
      </c>
      <c r="AX63" s="28">
        <v>27542.297030209935</v>
      </c>
      <c r="AY63" s="28">
        <v>32968.560814577686</v>
      </c>
      <c r="AZ63" s="28">
        <v>37326.61</v>
      </c>
      <c r="BA63" s="20"/>
      <c r="BB63" s="22">
        <v>2.266023292335402</v>
      </c>
      <c r="BC63" s="22" t="s">
        <v>30</v>
      </c>
      <c r="BD63" s="22">
        <v>2.266023292335402</v>
      </c>
      <c r="BE63" s="22">
        <v>-0.06122017908900068</v>
      </c>
      <c r="BF63" s="22">
        <v>0.30377267897211935</v>
      </c>
      <c r="BG63" s="41"/>
    </row>
    <row r="64" spans="1:59" s="2" customFormat="1" ht="12.75">
      <c r="A64" s="18">
        <v>59</v>
      </c>
      <c r="B64" s="21">
        <v>2914</v>
      </c>
      <c r="C64" s="20" t="s">
        <v>103</v>
      </c>
      <c r="D64" s="28">
        <v>106293.8424</v>
      </c>
      <c r="E64" s="28">
        <v>110058.9</v>
      </c>
      <c r="F64" s="28">
        <v>125055.36</v>
      </c>
      <c r="G64" s="28">
        <v>177483.86</v>
      </c>
      <c r="H64" s="28"/>
      <c r="I64" s="28">
        <v>9</v>
      </c>
      <c r="J64" s="28">
        <v>337</v>
      </c>
      <c r="K64" s="28">
        <v>305.8</v>
      </c>
      <c r="L64" s="28">
        <v>2293.19</v>
      </c>
      <c r="M64" s="28"/>
      <c r="N64" s="28">
        <v>106302.8424</v>
      </c>
      <c r="O64" s="28">
        <v>110396.1</v>
      </c>
      <c r="P64" s="28">
        <v>125361.16</v>
      </c>
      <c r="Q64" s="28">
        <v>179777.05</v>
      </c>
      <c r="R64" s="28"/>
      <c r="S64" s="28">
        <v>24410.0174</v>
      </c>
      <c r="T64" s="28">
        <v>25017.7678</v>
      </c>
      <c r="U64" s="28">
        <v>37746.83</v>
      </c>
      <c r="V64" s="28">
        <v>56107.48</v>
      </c>
      <c r="W64" s="28"/>
      <c r="X64" s="28">
        <v>130712.85979999999</v>
      </c>
      <c r="Y64" s="28">
        <v>135413.8678</v>
      </c>
      <c r="Z64" s="28">
        <v>163107.99</v>
      </c>
      <c r="AA64" s="28">
        <v>235884.53</v>
      </c>
      <c r="AB64" s="28"/>
      <c r="AC64" s="28">
        <v>129784.91135531136</v>
      </c>
      <c r="AD64" s="28">
        <v>127382.98611111111</v>
      </c>
      <c r="AE64" s="28">
        <v>134612.87405812702</v>
      </c>
      <c r="AF64" s="28">
        <v>177483.86</v>
      </c>
      <c r="AG64" s="28"/>
      <c r="AH64" s="28">
        <v>11.083743842364532</v>
      </c>
      <c r="AI64" s="28">
        <v>392.3166472642608</v>
      </c>
      <c r="AJ64" s="28">
        <v>330.5945945945946</v>
      </c>
      <c r="AK64" s="28">
        <v>2293.19</v>
      </c>
      <c r="AL64" s="28"/>
      <c r="AM64" s="28">
        <v>129795.99509915372</v>
      </c>
      <c r="AN64" s="28">
        <v>127775.30275837537</v>
      </c>
      <c r="AO64" s="28">
        <v>134943.4686527216</v>
      </c>
      <c r="AP64" s="28">
        <v>179777.05</v>
      </c>
      <c r="AQ64" s="28"/>
      <c r="AR64" s="28">
        <v>30323.00298136646</v>
      </c>
      <c r="AS64" s="28">
        <v>28822.313133640553</v>
      </c>
      <c r="AT64" s="28">
        <v>40984.614549402824</v>
      </c>
      <c r="AU64" s="28">
        <v>56107.48</v>
      </c>
      <c r="AV64" s="28"/>
      <c r="AW64" s="28">
        <v>160118.9980805202</v>
      </c>
      <c r="AX64" s="28">
        <v>156597.61589201592</v>
      </c>
      <c r="AY64" s="28">
        <v>175928.08320212443</v>
      </c>
      <c r="AZ64" s="28">
        <v>235884.53</v>
      </c>
      <c r="BA64" s="20"/>
      <c r="BB64" s="22">
        <v>0.3675230667924372</v>
      </c>
      <c r="BC64" s="22">
        <v>206.89669777777777</v>
      </c>
      <c r="BD64" s="22">
        <v>0.38507393747137386</v>
      </c>
      <c r="BE64" s="22">
        <v>0.8503272922697713</v>
      </c>
      <c r="BF64" s="22">
        <v>0.47318265057703557</v>
      </c>
      <c r="BG64" s="41"/>
    </row>
    <row r="65" spans="1:59" s="2" customFormat="1" ht="12.75">
      <c r="A65" s="18">
        <v>60</v>
      </c>
      <c r="B65" s="21">
        <v>2915</v>
      </c>
      <c r="C65" s="20" t="s">
        <v>104</v>
      </c>
      <c r="D65" s="28">
        <v>1986.9953</v>
      </c>
      <c r="E65" s="28">
        <v>1908.28</v>
      </c>
      <c r="F65" s="28">
        <v>2318.32</v>
      </c>
      <c r="G65" s="28">
        <v>3146.79</v>
      </c>
      <c r="H65" s="28"/>
      <c r="I65" s="28">
        <v>71.8292</v>
      </c>
      <c r="J65" s="28">
        <v>699.09</v>
      </c>
      <c r="K65" s="28">
        <v>826.22</v>
      </c>
      <c r="L65" s="28">
        <v>1266.41</v>
      </c>
      <c r="M65" s="28"/>
      <c r="N65" s="28">
        <v>2058.8245</v>
      </c>
      <c r="O65" s="28">
        <v>2607.37</v>
      </c>
      <c r="P65" s="28">
        <v>3144.55</v>
      </c>
      <c r="Q65" s="28">
        <v>4413.2</v>
      </c>
      <c r="R65" s="28"/>
      <c r="S65" s="28">
        <v>8841.5132</v>
      </c>
      <c r="T65" s="28">
        <v>12001.6316</v>
      </c>
      <c r="U65" s="28">
        <v>17319.96</v>
      </c>
      <c r="V65" s="28">
        <v>28494.38</v>
      </c>
      <c r="W65" s="28"/>
      <c r="X65" s="28">
        <v>10900.3377</v>
      </c>
      <c r="Y65" s="28">
        <v>14609.0016</v>
      </c>
      <c r="Z65" s="28">
        <v>20464.51</v>
      </c>
      <c r="AA65" s="28">
        <v>32907.58</v>
      </c>
      <c r="AB65" s="28"/>
      <c r="AC65" s="28">
        <v>2426.1236874236874</v>
      </c>
      <c r="AD65" s="28">
        <v>2208.6574074074074</v>
      </c>
      <c r="AE65" s="28">
        <v>2495.5005382131326</v>
      </c>
      <c r="AF65" s="28">
        <v>3146.79</v>
      </c>
      <c r="AG65" s="28"/>
      <c r="AH65" s="28">
        <v>88.45960591133004</v>
      </c>
      <c r="AI65" s="28">
        <v>813.8416763678697</v>
      </c>
      <c r="AJ65" s="28">
        <v>893.2108108108108</v>
      </c>
      <c r="AK65" s="28">
        <v>1266.41</v>
      </c>
      <c r="AL65" s="28"/>
      <c r="AM65" s="28">
        <v>2514.5832933350175</v>
      </c>
      <c r="AN65" s="28">
        <v>3022.499083775277</v>
      </c>
      <c r="AO65" s="28">
        <v>3388.7113490239435</v>
      </c>
      <c r="AP65" s="28">
        <v>4413.2</v>
      </c>
      <c r="AQ65" s="28"/>
      <c r="AR65" s="28">
        <v>10983.246211180123</v>
      </c>
      <c r="AS65" s="28">
        <v>13826.764516129033</v>
      </c>
      <c r="AT65" s="28">
        <v>18805.60260586319</v>
      </c>
      <c r="AU65" s="28">
        <v>28494.38</v>
      </c>
      <c r="AV65" s="28"/>
      <c r="AW65" s="28">
        <v>13497.82950451514</v>
      </c>
      <c r="AX65" s="28">
        <v>16849.26359990431</v>
      </c>
      <c r="AY65" s="28">
        <v>22194.313954887133</v>
      </c>
      <c r="AZ65" s="28">
        <v>32907.58</v>
      </c>
      <c r="BA65" s="20"/>
      <c r="BB65" s="22">
        <v>0.29704434127247303</v>
      </c>
      <c r="BC65" s="22">
        <v>14.316251886419453</v>
      </c>
      <c r="BD65" s="22">
        <v>0.7550422814377737</v>
      </c>
      <c r="BE65" s="22">
        <v>2.594349562244617</v>
      </c>
      <c r="BF65" s="22">
        <v>2.437990492396732</v>
      </c>
      <c r="BG65" s="41"/>
    </row>
    <row r="66" spans="1:59" s="2" customFormat="1" ht="12.75">
      <c r="A66" s="18">
        <v>61</v>
      </c>
      <c r="B66" s="21">
        <v>2916</v>
      </c>
      <c r="C66" s="20" t="s">
        <v>105</v>
      </c>
      <c r="D66" s="28">
        <v>228.9471</v>
      </c>
      <c r="E66" s="28">
        <v>365</v>
      </c>
      <c r="F66" s="28">
        <v>0</v>
      </c>
      <c r="G66" s="28">
        <v>6919.9</v>
      </c>
      <c r="H66" s="28"/>
      <c r="I66" s="28">
        <v>2211.4263</v>
      </c>
      <c r="J66" s="28">
        <v>252.85</v>
      </c>
      <c r="K66" s="28">
        <v>0</v>
      </c>
      <c r="L66" s="28">
        <v>0</v>
      </c>
      <c r="M66" s="28"/>
      <c r="N66" s="28">
        <v>2440.3734</v>
      </c>
      <c r="O66" s="28">
        <v>617.85</v>
      </c>
      <c r="P66" s="28">
        <v>0</v>
      </c>
      <c r="Q66" s="28">
        <v>6919.9</v>
      </c>
      <c r="R66" s="28"/>
      <c r="S66" s="28">
        <v>4009.0031</v>
      </c>
      <c r="T66" s="28">
        <v>1623.6072</v>
      </c>
      <c r="U66" s="28">
        <v>3283.65</v>
      </c>
      <c r="V66" s="28">
        <v>2590.78</v>
      </c>
      <c r="W66" s="28"/>
      <c r="X66" s="28">
        <v>6449.3765</v>
      </c>
      <c r="Y66" s="28">
        <v>2241.4572</v>
      </c>
      <c r="Z66" s="28">
        <v>3283.65</v>
      </c>
      <c r="AA66" s="28">
        <v>9510.68</v>
      </c>
      <c r="AB66" s="28"/>
      <c r="AC66" s="28">
        <v>279.5446886446887</v>
      </c>
      <c r="AD66" s="28">
        <v>422.4537037037037</v>
      </c>
      <c r="AE66" s="28">
        <v>0</v>
      </c>
      <c r="AF66" s="28">
        <v>6919.9</v>
      </c>
      <c r="AG66" s="28"/>
      <c r="AH66" s="28">
        <v>2723.4314039408864</v>
      </c>
      <c r="AI66" s="28">
        <v>294.35389988358554</v>
      </c>
      <c r="AJ66" s="28">
        <v>0</v>
      </c>
      <c r="AK66" s="28">
        <v>0</v>
      </c>
      <c r="AL66" s="28"/>
      <c r="AM66" s="28">
        <v>3002.9760925855753</v>
      </c>
      <c r="AN66" s="28">
        <v>716.8076035872892</v>
      </c>
      <c r="AO66" s="28">
        <v>0</v>
      </c>
      <c r="AP66" s="28">
        <v>6919.9</v>
      </c>
      <c r="AQ66" s="28"/>
      <c r="AR66" s="28">
        <v>4980.128074534161</v>
      </c>
      <c r="AS66" s="28">
        <v>1870.5152073732718</v>
      </c>
      <c r="AT66" s="28">
        <v>3565.3094462540716</v>
      </c>
      <c r="AU66" s="28">
        <v>2590.78</v>
      </c>
      <c r="AV66" s="28"/>
      <c r="AW66" s="28">
        <v>7983.104167119736</v>
      </c>
      <c r="AX66" s="28">
        <v>2587.322810960561</v>
      </c>
      <c r="AY66" s="28">
        <v>3565.3094462540716</v>
      </c>
      <c r="AZ66" s="28">
        <v>9510.68</v>
      </c>
      <c r="BA66" s="20"/>
      <c r="BB66" s="22">
        <v>24.754181642833647</v>
      </c>
      <c r="BC66" s="22">
        <v>-1</v>
      </c>
      <c r="BD66" s="22">
        <v>2.3043473496460427</v>
      </c>
      <c r="BE66" s="22">
        <v>-0.4797764312030588</v>
      </c>
      <c r="BF66" s="22">
        <v>0.19135110865419236</v>
      </c>
      <c r="BG66" s="41"/>
    </row>
    <row r="67" spans="1:59" s="2" customFormat="1" ht="12.75">
      <c r="A67" s="18">
        <v>62</v>
      </c>
      <c r="B67" s="21">
        <v>2917</v>
      </c>
      <c r="C67" s="20" t="s">
        <v>106</v>
      </c>
      <c r="D67" s="28">
        <v>16395.4143</v>
      </c>
      <c r="E67" s="28">
        <v>22813.82</v>
      </c>
      <c r="F67" s="28">
        <v>17816.62</v>
      </c>
      <c r="G67" s="28">
        <v>11959.04</v>
      </c>
      <c r="H67" s="28"/>
      <c r="I67" s="28">
        <v>722</v>
      </c>
      <c r="J67" s="28">
        <v>465.29</v>
      </c>
      <c r="K67" s="28">
        <v>41.86</v>
      </c>
      <c r="L67" s="28">
        <v>0</v>
      </c>
      <c r="M67" s="28"/>
      <c r="N67" s="28">
        <v>17117.4143</v>
      </c>
      <c r="O67" s="28">
        <v>23279.11</v>
      </c>
      <c r="P67" s="28">
        <v>17858.48</v>
      </c>
      <c r="Q67" s="28">
        <v>11959.04</v>
      </c>
      <c r="R67" s="28"/>
      <c r="S67" s="28">
        <v>21144.5424</v>
      </c>
      <c r="T67" s="28">
        <v>35572.8006</v>
      </c>
      <c r="U67" s="28">
        <v>50948.49</v>
      </c>
      <c r="V67" s="28">
        <v>56404.65</v>
      </c>
      <c r="W67" s="28"/>
      <c r="X67" s="28">
        <v>38261.956699999995</v>
      </c>
      <c r="Y67" s="28">
        <v>58851.9106</v>
      </c>
      <c r="Z67" s="28">
        <v>68806.97</v>
      </c>
      <c r="AA67" s="28">
        <v>68363.69</v>
      </c>
      <c r="AB67" s="28"/>
      <c r="AC67" s="28">
        <v>20018.82087912088</v>
      </c>
      <c r="AD67" s="28">
        <v>26404.88425925926</v>
      </c>
      <c r="AE67" s="28">
        <v>19178.277717976318</v>
      </c>
      <c r="AF67" s="28">
        <v>11959.04</v>
      </c>
      <c r="AG67" s="28"/>
      <c r="AH67" s="28">
        <v>889.1625615763546</v>
      </c>
      <c r="AI67" s="28">
        <v>541.6647264260769</v>
      </c>
      <c r="AJ67" s="28">
        <v>45.25405405405405</v>
      </c>
      <c r="AK67" s="28">
        <v>0</v>
      </c>
      <c r="AL67" s="28"/>
      <c r="AM67" s="28">
        <v>20907.983440697237</v>
      </c>
      <c r="AN67" s="28">
        <v>26946.548985685335</v>
      </c>
      <c r="AO67" s="28">
        <v>19223.531772030372</v>
      </c>
      <c r="AP67" s="28">
        <v>11959.04</v>
      </c>
      <c r="AQ67" s="28"/>
      <c r="AR67" s="28">
        <v>26266.512298136644</v>
      </c>
      <c r="AS67" s="28">
        <v>40982.48917050692</v>
      </c>
      <c r="AT67" s="28">
        <v>55318.664495114004</v>
      </c>
      <c r="AU67" s="28">
        <v>56404.65</v>
      </c>
      <c r="AV67" s="28"/>
      <c r="AW67" s="28">
        <v>47174.49573883388</v>
      </c>
      <c r="AX67" s="28">
        <v>67929.03815619225</v>
      </c>
      <c r="AY67" s="28">
        <v>74542.19626714438</v>
      </c>
      <c r="AZ67" s="28">
        <v>68363.69</v>
      </c>
      <c r="BA67" s="20"/>
      <c r="BB67" s="22">
        <v>-0.40261017008884004</v>
      </c>
      <c r="BC67" s="22">
        <v>-1</v>
      </c>
      <c r="BD67" s="22">
        <v>-0.42801561738747995</v>
      </c>
      <c r="BE67" s="22">
        <v>2.1473977724861997</v>
      </c>
      <c r="BF67" s="22">
        <v>0.44916631178154276</v>
      </c>
      <c r="BG67" s="41"/>
    </row>
    <row r="68" spans="1:59" s="2" customFormat="1" ht="12.75">
      <c r="A68" s="18">
        <v>63</v>
      </c>
      <c r="B68" s="21">
        <v>2918</v>
      </c>
      <c r="C68" s="20" t="s">
        <v>107</v>
      </c>
      <c r="D68" s="28">
        <v>6522.2376</v>
      </c>
      <c r="E68" s="28">
        <v>7209.34</v>
      </c>
      <c r="F68" s="28">
        <v>6226.42</v>
      </c>
      <c r="G68" s="28">
        <v>7054.11</v>
      </c>
      <c r="H68" s="28"/>
      <c r="I68" s="28">
        <v>120</v>
      </c>
      <c r="J68" s="28">
        <v>1412.36</v>
      </c>
      <c r="K68" s="28">
        <v>287.3</v>
      </c>
      <c r="L68" s="28">
        <v>0</v>
      </c>
      <c r="M68" s="28"/>
      <c r="N68" s="28">
        <v>6642.2376</v>
      </c>
      <c r="O68" s="28">
        <v>8621.7</v>
      </c>
      <c r="P68" s="28">
        <v>6513.72</v>
      </c>
      <c r="Q68" s="28">
        <v>7054.11</v>
      </c>
      <c r="R68" s="28"/>
      <c r="S68" s="28">
        <v>6396.2896</v>
      </c>
      <c r="T68" s="28">
        <v>11330.5485</v>
      </c>
      <c r="U68" s="28">
        <v>22961.63</v>
      </c>
      <c r="V68" s="28">
        <v>49515.03</v>
      </c>
      <c r="W68" s="28"/>
      <c r="X68" s="28">
        <v>13038.5272</v>
      </c>
      <c r="Y68" s="28">
        <v>19952.2485</v>
      </c>
      <c r="Z68" s="28">
        <v>29475.35</v>
      </c>
      <c r="AA68" s="28">
        <v>56569.14</v>
      </c>
      <c r="AB68" s="28"/>
      <c r="AC68" s="28">
        <v>7963.660073260075</v>
      </c>
      <c r="AD68" s="28">
        <v>8344.143518518518</v>
      </c>
      <c r="AE68" s="28">
        <v>6702.282023681378</v>
      </c>
      <c r="AF68" s="28">
        <v>7054.11</v>
      </c>
      <c r="AG68" s="28"/>
      <c r="AH68" s="28">
        <v>147.7832512315271</v>
      </c>
      <c r="AI68" s="28">
        <v>1644.1909196740394</v>
      </c>
      <c r="AJ68" s="28">
        <v>310.5945945945946</v>
      </c>
      <c r="AK68" s="28">
        <v>0</v>
      </c>
      <c r="AL68" s="28"/>
      <c r="AM68" s="28">
        <v>8111.443324491602</v>
      </c>
      <c r="AN68" s="28">
        <v>9988.334438192558</v>
      </c>
      <c r="AO68" s="28">
        <v>7012.876618275972</v>
      </c>
      <c r="AP68" s="28">
        <v>7054.11</v>
      </c>
      <c r="AQ68" s="28"/>
      <c r="AR68" s="28">
        <v>7945.701366459627</v>
      </c>
      <c r="AS68" s="28">
        <v>13053.627304147467</v>
      </c>
      <c r="AT68" s="28">
        <v>24931.194353963085</v>
      </c>
      <c r="AU68" s="28">
        <v>49515.03</v>
      </c>
      <c r="AV68" s="28"/>
      <c r="AW68" s="28">
        <v>16057.144690951229</v>
      </c>
      <c r="AX68" s="28">
        <v>23041.961742340027</v>
      </c>
      <c r="AY68" s="28">
        <v>31944.070972239057</v>
      </c>
      <c r="AZ68" s="28">
        <v>56569.14</v>
      </c>
      <c r="BA68" s="20"/>
      <c r="BB68" s="22">
        <v>-0.11421256870494889</v>
      </c>
      <c r="BC68" s="22">
        <v>-1</v>
      </c>
      <c r="BD68" s="22">
        <v>-0.13035082440865997</v>
      </c>
      <c r="BE68" s="22">
        <v>6.231675180873611</v>
      </c>
      <c r="BF68" s="22">
        <v>3.5229887435640235</v>
      </c>
      <c r="BG68" s="41"/>
    </row>
    <row r="69" spans="1:59" s="2" customFormat="1" ht="12.75">
      <c r="A69" s="18">
        <v>64</v>
      </c>
      <c r="B69" s="21">
        <v>2999</v>
      </c>
      <c r="C69" s="20" t="s">
        <v>108</v>
      </c>
      <c r="D69" s="28">
        <v>22231.324</v>
      </c>
      <c r="E69" s="28">
        <v>23250.45</v>
      </c>
      <c r="F69" s="28">
        <v>31285.9</v>
      </c>
      <c r="G69" s="28">
        <v>37830.9</v>
      </c>
      <c r="H69" s="28"/>
      <c r="I69" s="28">
        <v>101</v>
      </c>
      <c r="J69" s="28">
        <v>1331.74</v>
      </c>
      <c r="K69" s="28">
        <v>266.45</v>
      </c>
      <c r="L69" s="28">
        <v>0</v>
      </c>
      <c r="M69" s="28"/>
      <c r="N69" s="28">
        <v>22332.324</v>
      </c>
      <c r="O69" s="28">
        <v>24582.19</v>
      </c>
      <c r="P69" s="28">
        <v>31552.35</v>
      </c>
      <c r="Q69" s="28">
        <v>37830.9</v>
      </c>
      <c r="R69" s="28"/>
      <c r="S69" s="28">
        <v>17773.8843</v>
      </c>
      <c r="T69" s="28">
        <v>21786.4676</v>
      </c>
      <c r="U69" s="28">
        <v>28224.37</v>
      </c>
      <c r="V69" s="28">
        <v>44631.88</v>
      </c>
      <c r="W69" s="28"/>
      <c r="X69" s="28">
        <v>40106.2083</v>
      </c>
      <c r="Y69" s="28">
        <v>46368.6576</v>
      </c>
      <c r="Z69" s="28">
        <v>59776.72</v>
      </c>
      <c r="AA69" s="28">
        <v>82462.78</v>
      </c>
      <c r="AB69" s="28"/>
      <c r="AC69" s="28">
        <v>27144.473748473752</v>
      </c>
      <c r="AD69" s="28">
        <v>26910.24305555556</v>
      </c>
      <c r="AE69" s="28">
        <v>33676.96447793326</v>
      </c>
      <c r="AF69" s="28">
        <v>37830.9</v>
      </c>
      <c r="AG69" s="28"/>
      <c r="AH69" s="28">
        <v>124.38423645320196</v>
      </c>
      <c r="AI69" s="28">
        <v>1550.337601862631</v>
      </c>
      <c r="AJ69" s="28">
        <v>288.054054054054</v>
      </c>
      <c r="AK69" s="28">
        <v>0</v>
      </c>
      <c r="AL69" s="28"/>
      <c r="AM69" s="28">
        <v>27268.857984926955</v>
      </c>
      <c r="AN69" s="28">
        <v>28460.580657418188</v>
      </c>
      <c r="AO69" s="28">
        <v>33965.01853198731</v>
      </c>
      <c r="AP69" s="28">
        <v>37830.9</v>
      </c>
      <c r="AQ69" s="28"/>
      <c r="AR69" s="28">
        <v>22079.35937888199</v>
      </c>
      <c r="AS69" s="28">
        <v>25099.617050691246</v>
      </c>
      <c r="AT69" s="28">
        <v>30645.352877307272</v>
      </c>
      <c r="AU69" s="28">
        <v>44631.88</v>
      </c>
      <c r="AV69" s="28"/>
      <c r="AW69" s="28">
        <v>49348.217363808944</v>
      </c>
      <c r="AX69" s="28">
        <v>53560.19770810944</v>
      </c>
      <c r="AY69" s="28">
        <v>64610.37140929459</v>
      </c>
      <c r="AZ69" s="28">
        <v>82462.78</v>
      </c>
      <c r="BA69" s="20"/>
      <c r="BB69" s="22">
        <v>0.3936869931813327</v>
      </c>
      <c r="BC69" s="22">
        <v>-1</v>
      </c>
      <c r="BD69" s="22">
        <v>0.38732982587357667</v>
      </c>
      <c r="BE69" s="22">
        <v>2.0214300258497797</v>
      </c>
      <c r="BF69" s="22">
        <v>0.6710386799195032</v>
      </c>
      <c r="BG69" s="41"/>
    </row>
    <row r="70" spans="1:59" s="39" customFormat="1" ht="12.75">
      <c r="A70" s="24">
        <v>65</v>
      </c>
      <c r="B70" s="38">
        <v>30</v>
      </c>
      <c r="C70" s="12" t="s">
        <v>109</v>
      </c>
      <c r="D70" s="43">
        <v>210067.5712</v>
      </c>
      <c r="E70" s="43">
        <v>243507.62</v>
      </c>
      <c r="F70" s="43">
        <v>293619.91</v>
      </c>
      <c r="G70" s="43">
        <v>349198.94</v>
      </c>
      <c r="H70" s="43"/>
      <c r="I70" s="43">
        <v>536227.3942</v>
      </c>
      <c r="J70" s="43">
        <v>517797.92</v>
      </c>
      <c r="K70" s="43">
        <v>480118.19</v>
      </c>
      <c r="L70" s="43">
        <v>500684.05</v>
      </c>
      <c r="M70" s="43"/>
      <c r="N70" s="43">
        <v>746294.9654</v>
      </c>
      <c r="O70" s="43">
        <v>761305.55</v>
      </c>
      <c r="P70" s="43">
        <v>773738.1</v>
      </c>
      <c r="Q70" s="43">
        <v>849882.99</v>
      </c>
      <c r="R70" s="43"/>
      <c r="S70" s="43">
        <v>204782.6579</v>
      </c>
      <c r="T70" s="43">
        <v>235189.7323</v>
      </c>
      <c r="U70" s="43">
        <v>292428.29</v>
      </c>
      <c r="V70" s="43">
        <v>381281.59</v>
      </c>
      <c r="W70" s="43"/>
      <c r="X70" s="43">
        <v>951077.6233</v>
      </c>
      <c r="Y70" s="43">
        <v>996495.2823000001</v>
      </c>
      <c r="Z70" s="43">
        <v>1066166.39</v>
      </c>
      <c r="AA70" s="43">
        <v>1231164.58</v>
      </c>
      <c r="AB70" s="43"/>
      <c r="AC70" s="43">
        <v>256492.76092796095</v>
      </c>
      <c r="AD70" s="43">
        <v>281837.52314814815</v>
      </c>
      <c r="AE70" s="43">
        <v>316060.182992465</v>
      </c>
      <c r="AF70" s="43">
        <v>349198.94</v>
      </c>
      <c r="AG70" s="43"/>
      <c r="AH70" s="43">
        <v>660378.5642857142</v>
      </c>
      <c r="AI70" s="43">
        <v>602791.5250291036</v>
      </c>
      <c r="AJ70" s="43">
        <v>519046.6918918919</v>
      </c>
      <c r="AK70" s="43">
        <v>500684.05</v>
      </c>
      <c r="AL70" s="43"/>
      <c r="AM70" s="43">
        <v>916871.3252136752</v>
      </c>
      <c r="AN70" s="43">
        <v>884629.0481772518</v>
      </c>
      <c r="AO70" s="43">
        <v>835106.8748843569</v>
      </c>
      <c r="AP70" s="43">
        <v>849882.99</v>
      </c>
      <c r="AQ70" s="43"/>
      <c r="AR70" s="43">
        <v>254388.39490683228</v>
      </c>
      <c r="AS70" s="43">
        <v>270955.91278801847</v>
      </c>
      <c r="AT70" s="43">
        <v>317511.7155266015</v>
      </c>
      <c r="AU70" s="43">
        <v>381281.59</v>
      </c>
      <c r="AV70" s="43"/>
      <c r="AW70" s="43">
        <v>1171259.7201205075</v>
      </c>
      <c r="AX70" s="43">
        <v>1155584.9609652702</v>
      </c>
      <c r="AY70" s="43">
        <v>1152618.5904109583</v>
      </c>
      <c r="AZ70" s="43">
        <v>1231164.58</v>
      </c>
      <c r="BA70" s="12"/>
      <c r="BB70" s="37">
        <v>0.36143779940080534</v>
      </c>
      <c r="BC70" s="37">
        <v>-0.24182268008417973</v>
      </c>
      <c r="BD70" s="37">
        <v>-0.07306187179325696</v>
      </c>
      <c r="BE70" s="37">
        <v>0.4988167606452385</v>
      </c>
      <c r="BF70" s="37">
        <v>0.05114566722513869</v>
      </c>
      <c r="BG70" s="44"/>
    </row>
    <row r="71" spans="1:59" s="2" customFormat="1" ht="12.75">
      <c r="A71" s="18">
        <v>66</v>
      </c>
      <c r="B71" s="21">
        <v>3001</v>
      </c>
      <c r="C71" s="20" t="s">
        <v>70</v>
      </c>
      <c r="D71" s="28">
        <v>13941.6665</v>
      </c>
      <c r="E71" s="28">
        <v>15309.71</v>
      </c>
      <c r="F71" s="28">
        <v>35248.72</v>
      </c>
      <c r="G71" s="28">
        <v>69239.44</v>
      </c>
      <c r="H71" s="28"/>
      <c r="I71" s="28">
        <v>40652.0904</v>
      </c>
      <c r="J71" s="28">
        <v>43719.13</v>
      </c>
      <c r="K71" s="28">
        <v>29540.22</v>
      </c>
      <c r="L71" s="28">
        <v>24911.04</v>
      </c>
      <c r="M71" s="28"/>
      <c r="N71" s="28">
        <v>54593.7569</v>
      </c>
      <c r="O71" s="28">
        <v>59028.84</v>
      </c>
      <c r="P71" s="28">
        <v>64788.95</v>
      </c>
      <c r="Q71" s="28">
        <v>94150.49</v>
      </c>
      <c r="R71" s="28"/>
      <c r="S71" s="28">
        <v>15598.0821</v>
      </c>
      <c r="T71" s="28">
        <v>15354.7759</v>
      </c>
      <c r="U71" s="28">
        <v>22827.49</v>
      </c>
      <c r="V71" s="28">
        <v>34502.59</v>
      </c>
      <c r="W71" s="28"/>
      <c r="X71" s="28">
        <v>70191.839</v>
      </c>
      <c r="Y71" s="28">
        <v>74383.6159</v>
      </c>
      <c r="Z71" s="28">
        <v>87616.44</v>
      </c>
      <c r="AA71" s="28">
        <v>128653.08</v>
      </c>
      <c r="AB71" s="28"/>
      <c r="AC71" s="28">
        <v>17022.79181929182</v>
      </c>
      <c r="AD71" s="28">
        <v>17719.57175925926</v>
      </c>
      <c r="AE71" s="28">
        <v>37942.64800861141</v>
      </c>
      <c r="AF71" s="28">
        <v>69239.44</v>
      </c>
      <c r="AG71" s="28"/>
      <c r="AH71" s="28">
        <v>50064.15073891625</v>
      </c>
      <c r="AI71" s="28">
        <v>50895.378346915015</v>
      </c>
      <c r="AJ71" s="28">
        <v>31935.37297297297</v>
      </c>
      <c r="AK71" s="28">
        <v>24911.04</v>
      </c>
      <c r="AL71" s="28"/>
      <c r="AM71" s="28">
        <v>67086.94255820807</v>
      </c>
      <c r="AN71" s="28">
        <v>68614.95010617428</v>
      </c>
      <c r="AO71" s="28">
        <v>69878.02098158438</v>
      </c>
      <c r="AP71" s="28">
        <v>94150.48</v>
      </c>
      <c r="AQ71" s="28"/>
      <c r="AR71" s="28">
        <v>19376.499503105588</v>
      </c>
      <c r="AS71" s="28">
        <v>17689.833986175116</v>
      </c>
      <c r="AT71" s="28">
        <v>24785.54831704669</v>
      </c>
      <c r="AU71" s="28">
        <v>34502.59</v>
      </c>
      <c r="AV71" s="28"/>
      <c r="AW71" s="28">
        <v>86463.44206131366</v>
      </c>
      <c r="AX71" s="28">
        <v>86304.7840923494</v>
      </c>
      <c r="AY71" s="28">
        <v>94663.56929863108</v>
      </c>
      <c r="AZ71" s="28">
        <v>128653.07</v>
      </c>
      <c r="BA71" s="20"/>
      <c r="BB71" s="22">
        <v>4.067455017662343</v>
      </c>
      <c r="BC71" s="22">
        <v>-0.5024176055654939</v>
      </c>
      <c r="BD71" s="22">
        <v>0.4034099097348225</v>
      </c>
      <c r="BE71" s="22">
        <v>0.7806410282966776</v>
      </c>
      <c r="BF71" s="22">
        <v>0.4879475872446588</v>
      </c>
      <c r="BG71" s="41"/>
    </row>
    <row r="72" spans="1:59" s="2" customFormat="1" ht="12.75">
      <c r="A72" s="18">
        <v>67</v>
      </c>
      <c r="B72" s="21">
        <v>3002</v>
      </c>
      <c r="C72" s="20" t="s">
        <v>71</v>
      </c>
      <c r="D72" s="28">
        <v>52581.582</v>
      </c>
      <c r="E72" s="28">
        <v>59925.25</v>
      </c>
      <c r="F72" s="28">
        <v>63514.49</v>
      </c>
      <c r="G72" s="28">
        <v>59213.22</v>
      </c>
      <c r="H72" s="28"/>
      <c r="I72" s="28">
        <v>148723.9909</v>
      </c>
      <c r="J72" s="28">
        <v>151829.19</v>
      </c>
      <c r="K72" s="28">
        <v>122255.38</v>
      </c>
      <c r="L72" s="28">
        <v>149505.72</v>
      </c>
      <c r="M72" s="28"/>
      <c r="N72" s="28">
        <v>201305.5729</v>
      </c>
      <c r="O72" s="28">
        <v>211754.44</v>
      </c>
      <c r="P72" s="28">
        <v>185769.87</v>
      </c>
      <c r="Q72" s="28">
        <v>208718.94</v>
      </c>
      <c r="R72" s="28"/>
      <c r="S72" s="28">
        <v>54475.9204</v>
      </c>
      <c r="T72" s="28">
        <v>59302.5557</v>
      </c>
      <c r="U72" s="28">
        <v>70883.4</v>
      </c>
      <c r="V72" s="28">
        <v>80787.64</v>
      </c>
      <c r="W72" s="28"/>
      <c r="X72" s="28">
        <v>255781.4933</v>
      </c>
      <c r="Y72" s="28">
        <v>271056.99569999997</v>
      </c>
      <c r="Z72" s="28">
        <v>256653.27</v>
      </c>
      <c r="AA72" s="28">
        <v>289506.58</v>
      </c>
      <c r="AB72" s="28"/>
      <c r="AC72" s="28">
        <v>64202.17582417583</v>
      </c>
      <c r="AD72" s="28">
        <v>69357.92824074074</v>
      </c>
      <c r="AE72" s="28">
        <v>68368.66523143165</v>
      </c>
      <c r="AF72" s="28">
        <v>59213.22</v>
      </c>
      <c r="AG72" s="28"/>
      <c r="AH72" s="28">
        <v>183157.62426108375</v>
      </c>
      <c r="AI72" s="28">
        <v>176751.09429569266</v>
      </c>
      <c r="AJ72" s="28">
        <v>132167.97837837838</v>
      </c>
      <c r="AK72" s="28">
        <v>149505.72</v>
      </c>
      <c r="AL72" s="28"/>
      <c r="AM72" s="28">
        <v>247359.80008525957</v>
      </c>
      <c r="AN72" s="28">
        <v>246109.02253643342</v>
      </c>
      <c r="AO72" s="28">
        <v>200536.64360981004</v>
      </c>
      <c r="AP72" s="28">
        <v>208718.94</v>
      </c>
      <c r="AQ72" s="28"/>
      <c r="AR72" s="28">
        <v>67671.95080745341</v>
      </c>
      <c r="AS72" s="28">
        <v>68320.91670506912</v>
      </c>
      <c r="AT72" s="28">
        <v>76963.51791530944</v>
      </c>
      <c r="AU72" s="28">
        <v>80787.64</v>
      </c>
      <c r="AV72" s="28"/>
      <c r="AW72" s="28">
        <v>315031.75089271297</v>
      </c>
      <c r="AX72" s="28">
        <v>314429.93924150255</v>
      </c>
      <c r="AY72" s="28">
        <v>277500.16152511945</v>
      </c>
      <c r="AZ72" s="28">
        <v>289506.58</v>
      </c>
      <c r="BA72" s="20"/>
      <c r="BB72" s="22">
        <v>-0.077706958683746</v>
      </c>
      <c r="BC72" s="22">
        <v>-0.18373193251903253</v>
      </c>
      <c r="BD72" s="22">
        <v>-0.15621317640110033</v>
      </c>
      <c r="BE72" s="22">
        <v>0.1938127841158972</v>
      </c>
      <c r="BF72" s="22">
        <v>-0.0810241216016534</v>
      </c>
      <c r="BG72" s="41"/>
    </row>
    <row r="73" spans="1:59" s="2" customFormat="1" ht="12.75">
      <c r="A73" s="18">
        <v>68</v>
      </c>
      <c r="B73" s="21">
        <v>3003</v>
      </c>
      <c r="C73" s="20" t="s">
        <v>72</v>
      </c>
      <c r="D73" s="28">
        <v>12431.2491</v>
      </c>
      <c r="E73" s="28">
        <v>14658.44</v>
      </c>
      <c r="F73" s="28">
        <v>13424.59</v>
      </c>
      <c r="G73" s="28">
        <v>12923.66</v>
      </c>
      <c r="H73" s="28"/>
      <c r="I73" s="28">
        <v>76904.832</v>
      </c>
      <c r="J73" s="28">
        <v>72659.04</v>
      </c>
      <c r="K73" s="28">
        <v>87674.85</v>
      </c>
      <c r="L73" s="28">
        <v>59554.4</v>
      </c>
      <c r="M73" s="28"/>
      <c r="N73" s="28">
        <v>89336.0811</v>
      </c>
      <c r="O73" s="28">
        <v>87317.48</v>
      </c>
      <c r="P73" s="28">
        <v>101099.45</v>
      </c>
      <c r="Q73" s="28">
        <v>72478.06</v>
      </c>
      <c r="R73" s="28"/>
      <c r="S73" s="28">
        <v>12639.3038</v>
      </c>
      <c r="T73" s="28">
        <v>20705.0105</v>
      </c>
      <c r="U73" s="28">
        <v>20582.07</v>
      </c>
      <c r="V73" s="28">
        <v>26350.81</v>
      </c>
      <c r="W73" s="28"/>
      <c r="X73" s="28">
        <v>101975.38489999999</v>
      </c>
      <c r="Y73" s="28">
        <v>108022.4905</v>
      </c>
      <c r="Z73" s="28">
        <v>121681.52</v>
      </c>
      <c r="AA73" s="28">
        <v>98828.87</v>
      </c>
      <c r="AB73" s="28"/>
      <c r="AC73" s="28">
        <v>15178.570329670332</v>
      </c>
      <c r="AD73" s="28">
        <v>16965.787037037036</v>
      </c>
      <c r="AE73" s="28">
        <v>14450.581270182993</v>
      </c>
      <c r="AF73" s="28">
        <v>12923.66</v>
      </c>
      <c r="AG73" s="28"/>
      <c r="AH73" s="28">
        <v>94710.38423645319</v>
      </c>
      <c r="AI73" s="28">
        <v>84585.61117578579</v>
      </c>
      <c r="AJ73" s="28">
        <v>94783.62162162163</v>
      </c>
      <c r="AK73" s="28">
        <v>59554.4</v>
      </c>
      <c r="AL73" s="28"/>
      <c r="AM73" s="28">
        <v>109888.95456612352</v>
      </c>
      <c r="AN73" s="28">
        <v>101551.39821282282</v>
      </c>
      <c r="AO73" s="28">
        <v>109234.20289180463</v>
      </c>
      <c r="AP73" s="28">
        <v>72478.06</v>
      </c>
      <c r="AQ73" s="28"/>
      <c r="AR73" s="28">
        <v>15700.998509316769</v>
      </c>
      <c r="AS73" s="28">
        <v>23853.698732718894</v>
      </c>
      <c r="AT73" s="28">
        <v>22347.524429967427</v>
      </c>
      <c r="AU73" s="28">
        <v>26350.81</v>
      </c>
      <c r="AV73" s="28"/>
      <c r="AW73" s="28">
        <v>125589.95307544028</v>
      </c>
      <c r="AX73" s="28">
        <v>125405.09694554172</v>
      </c>
      <c r="AY73" s="28">
        <v>131581.72732177205</v>
      </c>
      <c r="AZ73" s="28">
        <v>98828.87</v>
      </c>
      <c r="BA73" s="20"/>
      <c r="BB73" s="22">
        <v>-0.14855880894543427</v>
      </c>
      <c r="BC73" s="22">
        <v>-0.37119461102262064</v>
      </c>
      <c r="BD73" s="22">
        <v>-0.34044271977864937</v>
      </c>
      <c r="BE73" s="22">
        <v>0.6782888033753887</v>
      </c>
      <c r="BF73" s="22">
        <v>-0.2130829928677913</v>
      </c>
      <c r="BG73" s="41"/>
    </row>
    <row r="74" spans="1:59" s="2" customFormat="1" ht="12.75">
      <c r="A74" s="18">
        <v>69</v>
      </c>
      <c r="B74" s="21">
        <v>3004</v>
      </c>
      <c r="C74" s="20" t="s">
        <v>73</v>
      </c>
      <c r="D74" s="28">
        <v>21976.0757</v>
      </c>
      <c r="E74" s="28">
        <v>23582.19</v>
      </c>
      <c r="F74" s="28">
        <v>27093.22</v>
      </c>
      <c r="G74" s="28">
        <v>33777.57</v>
      </c>
      <c r="H74" s="28"/>
      <c r="I74" s="28">
        <v>93814.0808</v>
      </c>
      <c r="J74" s="28">
        <v>62512.43</v>
      </c>
      <c r="K74" s="28">
        <v>69148.57</v>
      </c>
      <c r="L74" s="28">
        <v>68275.93</v>
      </c>
      <c r="M74" s="28"/>
      <c r="N74" s="28">
        <v>115790.1565</v>
      </c>
      <c r="O74" s="28">
        <v>86094.62</v>
      </c>
      <c r="P74" s="28">
        <v>96241.79</v>
      </c>
      <c r="Q74" s="28">
        <v>102053.49</v>
      </c>
      <c r="R74" s="28"/>
      <c r="S74" s="28">
        <v>22445.7193</v>
      </c>
      <c r="T74" s="28">
        <v>30421.4858</v>
      </c>
      <c r="U74" s="28">
        <v>36520.5</v>
      </c>
      <c r="V74" s="28">
        <v>41714.49</v>
      </c>
      <c r="W74" s="28"/>
      <c r="X74" s="28">
        <v>138235.8758</v>
      </c>
      <c r="Y74" s="28">
        <v>116516.10579999999</v>
      </c>
      <c r="Z74" s="28">
        <v>132762.29</v>
      </c>
      <c r="AA74" s="28">
        <v>143767.98</v>
      </c>
      <c r="AB74" s="28"/>
      <c r="AC74" s="28">
        <v>26832.815262515265</v>
      </c>
      <c r="AD74" s="28">
        <v>27294.201388888887</v>
      </c>
      <c r="AE74" s="28">
        <v>29163.853606027988</v>
      </c>
      <c r="AF74" s="28">
        <v>33777.57</v>
      </c>
      <c r="AG74" s="28"/>
      <c r="AH74" s="28">
        <v>115534.58226600983</v>
      </c>
      <c r="AI74" s="28">
        <v>72773.4924330617</v>
      </c>
      <c r="AJ74" s="28">
        <v>74755.21081081081</v>
      </c>
      <c r="AK74" s="28">
        <v>68275.93</v>
      </c>
      <c r="AL74" s="28"/>
      <c r="AM74" s="28">
        <v>142367.3975285251</v>
      </c>
      <c r="AN74" s="28">
        <v>100067.6938219506</v>
      </c>
      <c r="AO74" s="28">
        <v>103919.0644168388</v>
      </c>
      <c r="AP74" s="28">
        <v>102053.5</v>
      </c>
      <c r="AQ74" s="28"/>
      <c r="AR74" s="28">
        <v>27882.88111801242</v>
      </c>
      <c r="AS74" s="28">
        <v>35047.79470046083</v>
      </c>
      <c r="AT74" s="28">
        <v>39653.094462540714</v>
      </c>
      <c r="AU74" s="28">
        <v>41714.49</v>
      </c>
      <c r="AV74" s="28"/>
      <c r="AW74" s="28">
        <v>170250.2786465375</v>
      </c>
      <c r="AX74" s="28">
        <v>135115.48852241144</v>
      </c>
      <c r="AY74" s="28">
        <v>143572.1588793795</v>
      </c>
      <c r="AZ74" s="28">
        <v>143767.99</v>
      </c>
      <c r="BA74" s="20"/>
      <c r="BB74" s="22">
        <v>0.25881573251042256</v>
      </c>
      <c r="BC74" s="22">
        <v>-0.4090433473607088</v>
      </c>
      <c r="BD74" s="22">
        <v>-0.2831680442880028</v>
      </c>
      <c r="BE74" s="22">
        <v>0.49606096383821385</v>
      </c>
      <c r="BF74" s="22">
        <v>-0.15554916477710035</v>
      </c>
      <c r="BG74" s="41"/>
    </row>
    <row r="75" spans="1:59" s="2" customFormat="1" ht="12.75">
      <c r="A75" s="18">
        <v>70</v>
      </c>
      <c r="B75" s="21">
        <v>3005</v>
      </c>
      <c r="C75" s="20" t="s">
        <v>74</v>
      </c>
      <c r="D75" s="28">
        <v>19681.9191</v>
      </c>
      <c r="E75" s="28">
        <v>23696.63</v>
      </c>
      <c r="F75" s="28">
        <v>23840.45</v>
      </c>
      <c r="G75" s="28">
        <v>29755.15</v>
      </c>
      <c r="H75" s="28"/>
      <c r="I75" s="28">
        <v>3087.1259</v>
      </c>
      <c r="J75" s="28">
        <v>17331.87</v>
      </c>
      <c r="K75" s="28">
        <v>20383.95</v>
      </c>
      <c r="L75" s="28">
        <v>40642.8</v>
      </c>
      <c r="M75" s="28"/>
      <c r="N75" s="28">
        <v>22769.045</v>
      </c>
      <c r="O75" s="28">
        <v>41028.5</v>
      </c>
      <c r="P75" s="28">
        <v>44224.41</v>
      </c>
      <c r="Q75" s="28">
        <v>70397.96</v>
      </c>
      <c r="R75" s="28"/>
      <c r="S75" s="28">
        <v>28106.3831</v>
      </c>
      <c r="T75" s="28">
        <v>26905.6722</v>
      </c>
      <c r="U75" s="28">
        <v>44207.54</v>
      </c>
      <c r="V75" s="28">
        <v>33331.82</v>
      </c>
      <c r="W75" s="28"/>
      <c r="X75" s="28">
        <v>50875.4281</v>
      </c>
      <c r="Y75" s="28">
        <v>67934.1722</v>
      </c>
      <c r="Z75" s="28">
        <v>88431.95</v>
      </c>
      <c r="AA75" s="28">
        <v>103729.78</v>
      </c>
      <c r="AB75" s="28"/>
      <c r="AC75" s="28">
        <v>24031.647252747254</v>
      </c>
      <c r="AD75" s="28">
        <v>27426.655092592595</v>
      </c>
      <c r="AE75" s="28">
        <v>25662.48654467169</v>
      </c>
      <c r="AF75" s="28">
        <v>29755.15</v>
      </c>
      <c r="AG75" s="28"/>
      <c r="AH75" s="28">
        <v>3801.879187192118</v>
      </c>
      <c r="AI75" s="28">
        <v>20176.798603026775</v>
      </c>
      <c r="AJ75" s="28">
        <v>22036.702702702703</v>
      </c>
      <c r="AK75" s="28">
        <v>40642.8</v>
      </c>
      <c r="AL75" s="28"/>
      <c r="AM75" s="28">
        <v>27833.52643993937</v>
      </c>
      <c r="AN75" s="28">
        <v>47603.45369561937</v>
      </c>
      <c r="AO75" s="28">
        <v>47699.189247374394</v>
      </c>
      <c r="AP75" s="28">
        <v>70397.95</v>
      </c>
      <c r="AQ75" s="28"/>
      <c r="AR75" s="28">
        <v>34914.76161490683</v>
      </c>
      <c r="AS75" s="28">
        <v>30997.31820276498</v>
      </c>
      <c r="AT75" s="28">
        <v>47999.50054288816</v>
      </c>
      <c r="AU75" s="28">
        <v>33331.82</v>
      </c>
      <c r="AV75" s="28"/>
      <c r="AW75" s="28">
        <v>62748.2880548462</v>
      </c>
      <c r="AX75" s="28">
        <v>78600.77189838435</v>
      </c>
      <c r="AY75" s="28">
        <v>95698.68979026255</v>
      </c>
      <c r="AZ75" s="28">
        <v>103729.77</v>
      </c>
      <c r="BA75" s="20"/>
      <c r="BB75" s="22">
        <v>0.23816522800360462</v>
      </c>
      <c r="BC75" s="22">
        <v>10.690187141379626</v>
      </c>
      <c r="BD75" s="22">
        <v>2.5292501168297292</v>
      </c>
      <c r="BE75" s="22">
        <v>-0.04533731698832488</v>
      </c>
      <c r="BF75" s="22">
        <v>0.6531091638601083</v>
      </c>
      <c r="BG75" s="41"/>
    </row>
    <row r="76" spans="1:59" s="2" customFormat="1" ht="12.75">
      <c r="A76" s="18">
        <v>71</v>
      </c>
      <c r="B76" s="21">
        <v>3006</v>
      </c>
      <c r="C76" s="20" t="s">
        <v>75</v>
      </c>
      <c r="D76" s="28">
        <v>27452.3358</v>
      </c>
      <c r="E76" s="28">
        <v>31377.81</v>
      </c>
      <c r="F76" s="28">
        <v>36427.91</v>
      </c>
      <c r="G76" s="28">
        <v>31566.39</v>
      </c>
      <c r="H76" s="28"/>
      <c r="I76" s="28">
        <v>35492.8236</v>
      </c>
      <c r="J76" s="28">
        <v>45056.39</v>
      </c>
      <c r="K76" s="28">
        <v>17858.98</v>
      </c>
      <c r="L76" s="28">
        <v>9864.98</v>
      </c>
      <c r="M76" s="28"/>
      <c r="N76" s="28">
        <v>62945.1594</v>
      </c>
      <c r="O76" s="28">
        <v>76434.21</v>
      </c>
      <c r="P76" s="28">
        <v>54286.89</v>
      </c>
      <c r="Q76" s="28">
        <v>41431.37</v>
      </c>
      <c r="R76" s="28"/>
      <c r="S76" s="28">
        <v>16328.5938</v>
      </c>
      <c r="T76" s="28">
        <v>12108.2633</v>
      </c>
      <c r="U76" s="28">
        <v>11741.86</v>
      </c>
      <c r="V76" s="28">
        <v>20639.31</v>
      </c>
      <c r="W76" s="28"/>
      <c r="X76" s="28">
        <v>79273.75319999999</v>
      </c>
      <c r="Y76" s="28">
        <v>88542.47330000001</v>
      </c>
      <c r="Z76" s="28">
        <v>66028.75</v>
      </c>
      <c r="AA76" s="28">
        <v>62070.68</v>
      </c>
      <c r="AB76" s="28"/>
      <c r="AC76" s="28">
        <v>33519.33553113553</v>
      </c>
      <c r="AD76" s="28">
        <v>36316.909722222226</v>
      </c>
      <c r="AE76" s="28">
        <v>39211.95909580194</v>
      </c>
      <c r="AF76" s="28">
        <v>31566.39</v>
      </c>
      <c r="AG76" s="28"/>
      <c r="AH76" s="28">
        <v>43710.37389162562</v>
      </c>
      <c r="AI76" s="28">
        <v>52452.142025611174</v>
      </c>
      <c r="AJ76" s="28">
        <v>19307.005405405405</v>
      </c>
      <c r="AK76" s="28">
        <v>9864.98</v>
      </c>
      <c r="AL76" s="28"/>
      <c r="AM76" s="28">
        <v>77229.70942276115</v>
      </c>
      <c r="AN76" s="28">
        <v>88769.05174783341</v>
      </c>
      <c r="AO76" s="28">
        <v>58518.964501207345</v>
      </c>
      <c r="AP76" s="28">
        <v>41431.37</v>
      </c>
      <c r="AQ76" s="28"/>
      <c r="AR76" s="28">
        <v>20283.96745341615</v>
      </c>
      <c r="AS76" s="28">
        <v>13949.612096774194</v>
      </c>
      <c r="AT76" s="28">
        <v>12749.033659066232</v>
      </c>
      <c r="AU76" s="28">
        <v>20639.31</v>
      </c>
      <c r="AV76" s="28"/>
      <c r="AW76" s="28">
        <v>97513.6768761773</v>
      </c>
      <c r="AX76" s="28">
        <v>102718.6638446076</v>
      </c>
      <c r="AY76" s="28">
        <v>71267.99816027358</v>
      </c>
      <c r="AZ76" s="28">
        <v>62070.68</v>
      </c>
      <c r="BA76" s="20"/>
      <c r="BB76" s="22">
        <v>-0.05826325314001157</v>
      </c>
      <c r="BC76" s="22">
        <v>-0.7743103267782843</v>
      </c>
      <c r="BD76" s="22">
        <v>-0.46353067608733833</v>
      </c>
      <c r="BE76" s="22">
        <v>0.017518394633590617</v>
      </c>
      <c r="BF76" s="22">
        <v>-0.36346693111759865</v>
      </c>
      <c r="BG76" s="41"/>
    </row>
    <row r="77" spans="1:59" s="2" customFormat="1" ht="12.75">
      <c r="A77" s="18">
        <v>72</v>
      </c>
      <c r="B77" s="21">
        <v>3007</v>
      </c>
      <c r="C77" s="20" t="s">
        <v>76</v>
      </c>
      <c r="D77" s="28">
        <v>29338.2841</v>
      </c>
      <c r="E77" s="28">
        <v>34803.37</v>
      </c>
      <c r="F77" s="28">
        <v>44621.24</v>
      </c>
      <c r="G77" s="28">
        <v>55040.94</v>
      </c>
      <c r="H77" s="28"/>
      <c r="I77" s="28">
        <v>46649.6775</v>
      </c>
      <c r="J77" s="28">
        <v>48453.34</v>
      </c>
      <c r="K77" s="28">
        <v>54689.91</v>
      </c>
      <c r="L77" s="28">
        <v>65804.35</v>
      </c>
      <c r="M77" s="28"/>
      <c r="N77" s="28">
        <v>75987.9616</v>
      </c>
      <c r="O77" s="28">
        <v>83256.71</v>
      </c>
      <c r="P77" s="28">
        <v>99311.15</v>
      </c>
      <c r="Q77" s="28">
        <v>120845.29</v>
      </c>
      <c r="R77" s="28"/>
      <c r="S77" s="28">
        <v>11341.757</v>
      </c>
      <c r="T77" s="28">
        <v>14503.8704</v>
      </c>
      <c r="U77" s="28">
        <v>16135.73</v>
      </c>
      <c r="V77" s="28">
        <v>17877.47</v>
      </c>
      <c r="W77" s="28"/>
      <c r="X77" s="28">
        <v>87329.7186</v>
      </c>
      <c r="Y77" s="28">
        <v>97760.5804</v>
      </c>
      <c r="Z77" s="28">
        <v>115446.88</v>
      </c>
      <c r="AA77" s="28">
        <v>138722.76</v>
      </c>
      <c r="AB77" s="28"/>
      <c r="AC77" s="28">
        <v>35822.080708180714</v>
      </c>
      <c r="AD77" s="28">
        <v>40281.678240740745</v>
      </c>
      <c r="AE77" s="28">
        <v>48031.47470398277</v>
      </c>
      <c r="AF77" s="28">
        <v>55040.94</v>
      </c>
      <c r="AG77" s="28"/>
      <c r="AH77" s="28">
        <v>57450.341748768464</v>
      </c>
      <c r="AI77" s="28">
        <v>56406.68218859138</v>
      </c>
      <c r="AJ77" s="28">
        <v>59124.22702702703</v>
      </c>
      <c r="AK77" s="28">
        <v>65804.35</v>
      </c>
      <c r="AL77" s="28"/>
      <c r="AM77" s="28">
        <v>93272.42245694918</v>
      </c>
      <c r="AN77" s="28">
        <v>96688.36042933213</v>
      </c>
      <c r="AO77" s="28">
        <v>107155.7017310098</v>
      </c>
      <c r="AP77" s="28">
        <v>120845.29</v>
      </c>
      <c r="AQ77" s="28"/>
      <c r="AR77" s="28">
        <v>14089.139130434782</v>
      </c>
      <c r="AS77" s="28">
        <v>16709.52811059908</v>
      </c>
      <c r="AT77" s="28">
        <v>17519.793702497285</v>
      </c>
      <c r="AU77" s="28">
        <v>17877.47</v>
      </c>
      <c r="AV77" s="28"/>
      <c r="AW77" s="28">
        <v>107361.56158738396</v>
      </c>
      <c r="AX77" s="28">
        <v>113397.88853993121</v>
      </c>
      <c r="AY77" s="28">
        <v>124675.49543350708</v>
      </c>
      <c r="AZ77" s="28">
        <v>138722.76</v>
      </c>
      <c r="BA77" s="20"/>
      <c r="BB77" s="22">
        <v>0.5365087374009032</v>
      </c>
      <c r="BC77" s="22">
        <v>0.1454126815774881</v>
      </c>
      <c r="BD77" s="22">
        <v>0.29561650503692416</v>
      </c>
      <c r="BE77" s="22">
        <v>0.26888306194534084</v>
      </c>
      <c r="BF77" s="22">
        <v>0.29210825503027427</v>
      </c>
      <c r="BG77" s="41"/>
    </row>
    <row r="78" spans="1:59" s="2" customFormat="1" ht="12.75">
      <c r="A78" s="18">
        <v>73</v>
      </c>
      <c r="B78" s="21">
        <v>3008</v>
      </c>
      <c r="C78" s="20" t="s">
        <v>77</v>
      </c>
      <c r="D78" s="28">
        <v>16795.9447</v>
      </c>
      <c r="E78" s="28">
        <v>18442.55</v>
      </c>
      <c r="F78" s="28">
        <v>29416.14</v>
      </c>
      <c r="G78" s="28">
        <v>41283.37</v>
      </c>
      <c r="H78" s="28"/>
      <c r="I78" s="28">
        <v>50509.4278</v>
      </c>
      <c r="J78" s="28">
        <v>38052.63</v>
      </c>
      <c r="K78" s="28">
        <v>59582.31</v>
      </c>
      <c r="L78" s="28">
        <v>68703.16</v>
      </c>
      <c r="M78" s="28"/>
      <c r="N78" s="28">
        <v>67305.3725</v>
      </c>
      <c r="O78" s="28">
        <v>56495.18</v>
      </c>
      <c r="P78" s="28">
        <v>88998.46</v>
      </c>
      <c r="Q78" s="28">
        <v>109986.53</v>
      </c>
      <c r="R78" s="28"/>
      <c r="S78" s="28">
        <v>31559.2457</v>
      </c>
      <c r="T78" s="28">
        <v>44279.2909</v>
      </c>
      <c r="U78" s="28">
        <v>57890.49</v>
      </c>
      <c r="V78" s="28">
        <v>89176.02</v>
      </c>
      <c r="W78" s="28"/>
      <c r="X78" s="28">
        <v>98864.6182</v>
      </c>
      <c r="Y78" s="28">
        <v>100774.4709</v>
      </c>
      <c r="Z78" s="28">
        <v>146888.95</v>
      </c>
      <c r="AA78" s="28">
        <v>199162.55</v>
      </c>
      <c r="AB78" s="28"/>
      <c r="AC78" s="28">
        <v>20507.86898656899</v>
      </c>
      <c r="AD78" s="28">
        <v>21345.54398148148</v>
      </c>
      <c r="AE78" s="28">
        <v>31664.3057050592</v>
      </c>
      <c r="AF78" s="28">
        <v>41283.37</v>
      </c>
      <c r="AG78" s="28"/>
      <c r="AH78" s="28">
        <v>62203.72881773398</v>
      </c>
      <c r="AI78" s="28">
        <v>44298.754365541325</v>
      </c>
      <c r="AJ78" s="28">
        <v>64413.3081081081</v>
      </c>
      <c r="AK78" s="28">
        <v>68703.16</v>
      </c>
      <c r="AL78" s="28"/>
      <c r="AM78" s="28">
        <v>82711.59780430296</v>
      </c>
      <c r="AN78" s="28">
        <v>65644.2983470228</v>
      </c>
      <c r="AO78" s="28">
        <v>96077.6138131673</v>
      </c>
      <c r="AP78" s="28">
        <v>109986.53</v>
      </c>
      <c r="AQ78" s="28"/>
      <c r="AR78" s="28">
        <v>39204.03192546584</v>
      </c>
      <c r="AS78" s="28">
        <v>51013.007949308754</v>
      </c>
      <c r="AT78" s="28">
        <v>62856.12377850162</v>
      </c>
      <c r="AU78" s="28">
        <v>89176.02</v>
      </c>
      <c r="AV78" s="28"/>
      <c r="AW78" s="28">
        <v>121915.6297297688</v>
      </c>
      <c r="AX78" s="28">
        <v>116657.30629633156</v>
      </c>
      <c r="AY78" s="28">
        <v>158933.73759166893</v>
      </c>
      <c r="AZ78" s="28">
        <v>199162.55</v>
      </c>
      <c r="BA78" s="20"/>
      <c r="BB78" s="22">
        <v>2.0130502114596744</v>
      </c>
      <c r="BC78" s="22">
        <v>0.10448619891116673</v>
      </c>
      <c r="BD78" s="22">
        <v>0.32975946444935067</v>
      </c>
      <c r="BE78" s="22">
        <v>2.2746645082204866</v>
      </c>
      <c r="BF78" s="22">
        <v>0.6336096564603921</v>
      </c>
      <c r="BG78" s="41"/>
    </row>
    <row r="79" spans="1:59" s="2" customFormat="1" ht="12.75">
      <c r="A79" s="18">
        <v>74</v>
      </c>
      <c r="B79" s="21">
        <v>3009</v>
      </c>
      <c r="C79" s="20" t="s">
        <v>78</v>
      </c>
      <c r="D79" s="28">
        <v>15005.1298</v>
      </c>
      <c r="E79" s="28">
        <v>20224.16</v>
      </c>
      <c r="F79" s="28">
        <v>16787.61</v>
      </c>
      <c r="G79" s="28">
        <v>11401.53</v>
      </c>
      <c r="H79" s="28"/>
      <c r="I79" s="28">
        <v>6800.1823</v>
      </c>
      <c r="J79" s="28">
        <v>11660.97</v>
      </c>
      <c r="K79" s="28">
        <v>12449.16</v>
      </c>
      <c r="L79" s="28">
        <v>6109.05</v>
      </c>
      <c r="M79" s="28"/>
      <c r="N79" s="28">
        <v>21805.3121</v>
      </c>
      <c r="O79" s="28">
        <v>31885.13</v>
      </c>
      <c r="P79" s="28">
        <v>29236.77</v>
      </c>
      <c r="Q79" s="28">
        <v>17510.58</v>
      </c>
      <c r="R79" s="28"/>
      <c r="S79" s="28">
        <v>4117.374</v>
      </c>
      <c r="T79" s="28">
        <v>6359.1523</v>
      </c>
      <c r="U79" s="28">
        <v>5307.56</v>
      </c>
      <c r="V79" s="28">
        <v>16973.87</v>
      </c>
      <c r="W79" s="28"/>
      <c r="X79" s="28">
        <v>25922.6861</v>
      </c>
      <c r="Y79" s="28">
        <v>38244.2823</v>
      </c>
      <c r="Z79" s="28">
        <v>34544.33</v>
      </c>
      <c r="AA79" s="28">
        <v>34484.45</v>
      </c>
      <c r="AB79" s="28"/>
      <c r="AC79" s="28">
        <v>18321.28180708181</v>
      </c>
      <c r="AD79" s="28">
        <v>23407.59259259259</v>
      </c>
      <c r="AE79" s="28">
        <v>18070.624327233585</v>
      </c>
      <c r="AF79" s="28">
        <v>11401.53</v>
      </c>
      <c r="AG79" s="28"/>
      <c r="AH79" s="28">
        <v>8374.608743842364</v>
      </c>
      <c r="AI79" s="28">
        <v>13575.052386495925</v>
      </c>
      <c r="AJ79" s="28">
        <v>13458.55135135135</v>
      </c>
      <c r="AK79" s="28">
        <v>6109.05</v>
      </c>
      <c r="AL79" s="28"/>
      <c r="AM79" s="28">
        <v>26695.890550924174</v>
      </c>
      <c r="AN79" s="28">
        <v>36982.644979088516</v>
      </c>
      <c r="AO79" s="28">
        <v>31529.175678584936</v>
      </c>
      <c r="AP79" s="28">
        <v>17510.58</v>
      </c>
      <c r="AQ79" s="28"/>
      <c r="AR79" s="28">
        <v>5114.750310559006</v>
      </c>
      <c r="AS79" s="28">
        <v>7326.2123271889395</v>
      </c>
      <c r="AT79" s="28">
        <v>5762.823018458198</v>
      </c>
      <c r="AU79" s="28">
        <v>16973.87</v>
      </c>
      <c r="AV79" s="28"/>
      <c r="AW79" s="28">
        <v>31810.64086148318</v>
      </c>
      <c r="AX79" s="28">
        <v>44308.85730627745</v>
      </c>
      <c r="AY79" s="28">
        <v>37291.998697043135</v>
      </c>
      <c r="AZ79" s="28">
        <v>34484.45</v>
      </c>
      <c r="BA79" s="20"/>
      <c r="BB79" s="22">
        <v>-0.377689283967407</v>
      </c>
      <c r="BC79" s="22">
        <v>-0.27052711513336924</v>
      </c>
      <c r="BD79" s="22">
        <v>-0.34407207856215116</v>
      </c>
      <c r="BE79" s="22">
        <v>3.3186116563615546</v>
      </c>
      <c r="BF79" s="22">
        <v>0.08405392240161702</v>
      </c>
      <c r="BG79" s="41"/>
    </row>
    <row r="80" spans="1:59" s="2" customFormat="1" ht="12.75">
      <c r="A80" s="18">
        <v>75</v>
      </c>
      <c r="B80" s="21">
        <v>3099</v>
      </c>
      <c r="C80" s="20" t="s">
        <v>79</v>
      </c>
      <c r="D80" s="28">
        <v>863.3844</v>
      </c>
      <c r="E80" s="28">
        <v>1487.5</v>
      </c>
      <c r="F80" s="28">
        <v>3245.54</v>
      </c>
      <c r="G80" s="28">
        <v>4997.67</v>
      </c>
      <c r="H80" s="28"/>
      <c r="I80" s="28">
        <v>33593.163</v>
      </c>
      <c r="J80" s="28">
        <v>26522.94</v>
      </c>
      <c r="K80" s="28">
        <v>6534.84</v>
      </c>
      <c r="L80" s="28">
        <v>7312.62</v>
      </c>
      <c r="M80" s="28"/>
      <c r="N80" s="28">
        <v>34456.5474</v>
      </c>
      <c r="O80" s="28">
        <v>28010.44</v>
      </c>
      <c r="P80" s="28">
        <v>9780.38</v>
      </c>
      <c r="Q80" s="28">
        <v>12310.29</v>
      </c>
      <c r="R80" s="28"/>
      <c r="S80" s="28">
        <v>8170.2787</v>
      </c>
      <c r="T80" s="28">
        <v>5249.6553</v>
      </c>
      <c r="U80" s="28">
        <v>6331.65</v>
      </c>
      <c r="V80" s="28">
        <v>19927.58</v>
      </c>
      <c r="W80" s="28"/>
      <c r="X80" s="28">
        <v>42626.826100000006</v>
      </c>
      <c r="Y80" s="28">
        <v>33260.0953</v>
      </c>
      <c r="Z80" s="28">
        <v>16112.03</v>
      </c>
      <c r="AA80" s="28">
        <v>32237.87</v>
      </c>
      <c r="AB80" s="28"/>
      <c r="AC80" s="28">
        <v>1054.1934065934067</v>
      </c>
      <c r="AD80" s="28">
        <v>1721.6435185185185</v>
      </c>
      <c r="AE80" s="28">
        <v>3493.5844994617864</v>
      </c>
      <c r="AF80" s="28">
        <v>4997.67</v>
      </c>
      <c r="AG80" s="28"/>
      <c r="AH80" s="28">
        <v>41370.89039408867</v>
      </c>
      <c r="AI80" s="28">
        <v>30876.530849825376</v>
      </c>
      <c r="AJ80" s="28">
        <v>7064.691891891892</v>
      </c>
      <c r="AK80" s="28">
        <v>7312.62</v>
      </c>
      <c r="AL80" s="28"/>
      <c r="AM80" s="28">
        <v>42425.08380068207</v>
      </c>
      <c r="AN80" s="28">
        <v>32598.174368343894</v>
      </c>
      <c r="AO80" s="28">
        <v>10558.276391353678</v>
      </c>
      <c r="AP80" s="28">
        <v>12310.29</v>
      </c>
      <c r="AQ80" s="28"/>
      <c r="AR80" s="28">
        <v>10149.41453416149</v>
      </c>
      <c r="AS80" s="28">
        <v>6047.989976958525</v>
      </c>
      <c r="AT80" s="28">
        <v>6874.7557003257325</v>
      </c>
      <c r="AU80" s="28">
        <v>19927.58</v>
      </c>
      <c r="AV80" s="28"/>
      <c r="AW80" s="28">
        <v>52574.49833484356</v>
      </c>
      <c r="AX80" s="28">
        <v>38646.16434530242</v>
      </c>
      <c r="AY80" s="28">
        <v>17433.03209167941</v>
      </c>
      <c r="AZ80" s="28">
        <v>32237.87</v>
      </c>
      <c r="BA80" s="20"/>
      <c r="BB80" s="22">
        <v>4.740752473637466</v>
      </c>
      <c r="BC80" s="22">
        <v>-0.8232423829813227</v>
      </c>
      <c r="BD80" s="22">
        <v>-0.7098346332600034</v>
      </c>
      <c r="BE80" s="22">
        <v>0.963421627220624</v>
      </c>
      <c r="BF80" s="22">
        <v>-0.38681545195773237</v>
      </c>
      <c r="BG80" s="41"/>
    </row>
    <row r="81" spans="1:59" s="39" customFormat="1" ht="12.75">
      <c r="A81" s="24">
        <v>76</v>
      </c>
      <c r="B81" s="38">
        <v>31</v>
      </c>
      <c r="C81" s="12" t="s">
        <v>80</v>
      </c>
      <c r="D81" s="43">
        <v>1825.0319</v>
      </c>
      <c r="E81" s="43">
        <v>2384.28</v>
      </c>
      <c r="F81" s="43">
        <v>2693.28</v>
      </c>
      <c r="G81" s="43">
        <v>5771.94</v>
      </c>
      <c r="H81" s="43"/>
      <c r="I81" s="43">
        <v>1655.35</v>
      </c>
      <c r="J81" s="43">
        <v>881.3</v>
      </c>
      <c r="K81" s="43">
        <v>1815.6</v>
      </c>
      <c r="L81" s="43">
        <v>1641.6</v>
      </c>
      <c r="M81" s="43"/>
      <c r="N81" s="43">
        <v>3480.3819</v>
      </c>
      <c r="O81" s="43">
        <v>3265.58</v>
      </c>
      <c r="P81" s="43">
        <v>4508.88</v>
      </c>
      <c r="Q81" s="43">
        <v>7413.54</v>
      </c>
      <c r="R81" s="43"/>
      <c r="S81" s="43">
        <v>22065.9984</v>
      </c>
      <c r="T81" s="43">
        <v>20509.3763</v>
      </c>
      <c r="U81" s="43">
        <v>32997.14</v>
      </c>
      <c r="V81" s="43">
        <v>39466.35</v>
      </c>
      <c r="W81" s="43"/>
      <c r="X81" s="43">
        <v>25546.3803</v>
      </c>
      <c r="Y81" s="43">
        <v>23774.956299999998</v>
      </c>
      <c r="Z81" s="43">
        <v>37506.02</v>
      </c>
      <c r="AA81" s="43">
        <v>46879.89</v>
      </c>
      <c r="AB81" s="43"/>
      <c r="AC81" s="43">
        <v>2228.3661782661784</v>
      </c>
      <c r="AD81" s="43">
        <v>2759.5833333333335</v>
      </c>
      <c r="AE81" s="43">
        <v>2899.1173304628633</v>
      </c>
      <c r="AF81" s="43">
        <v>5771.94</v>
      </c>
      <c r="AG81" s="43"/>
      <c r="AH81" s="43">
        <v>2038.6083743842362</v>
      </c>
      <c r="AI81" s="43">
        <v>1025.9604190919674</v>
      </c>
      <c r="AJ81" s="43">
        <v>1962.8108108108106</v>
      </c>
      <c r="AK81" s="43">
        <v>1641.6</v>
      </c>
      <c r="AL81" s="43"/>
      <c r="AM81" s="43">
        <v>4266.974552650415</v>
      </c>
      <c r="AN81" s="43">
        <v>3785.543752425301</v>
      </c>
      <c r="AO81" s="43">
        <v>4861.928141273674</v>
      </c>
      <c r="AP81" s="43">
        <v>7413.54</v>
      </c>
      <c r="AQ81" s="43"/>
      <c r="AR81" s="43">
        <v>27411.17813664596</v>
      </c>
      <c r="AS81" s="43">
        <v>23628.31370967742</v>
      </c>
      <c r="AT81" s="43">
        <v>35827.51357220412</v>
      </c>
      <c r="AU81" s="43">
        <v>39466.35</v>
      </c>
      <c r="AV81" s="43"/>
      <c r="AW81" s="43">
        <v>31678.152689296378</v>
      </c>
      <c r="AX81" s="43">
        <v>27413.857462102722</v>
      </c>
      <c r="AY81" s="43">
        <v>40689.4417134778</v>
      </c>
      <c r="AZ81" s="43">
        <v>46879.89</v>
      </c>
      <c r="BA81" s="12"/>
      <c r="BB81" s="37">
        <v>2.5902116341089707</v>
      </c>
      <c r="BC81" s="37">
        <v>-0.19474479717280324</v>
      </c>
      <c r="BD81" s="37">
        <v>0.7374230637009793</v>
      </c>
      <c r="BE81" s="37">
        <v>0.4397903586361178</v>
      </c>
      <c r="BF81" s="37">
        <v>0.4798808017564764</v>
      </c>
      <c r="BG81" s="44"/>
    </row>
    <row r="82" spans="1:59" s="2" customFormat="1" ht="12.75">
      <c r="A82" s="18">
        <v>77</v>
      </c>
      <c r="B82" s="21">
        <v>3101</v>
      </c>
      <c r="C82" s="20" t="s">
        <v>81</v>
      </c>
      <c r="D82" s="28">
        <v>333</v>
      </c>
      <c r="E82" s="28">
        <v>97</v>
      </c>
      <c r="F82" s="28">
        <v>1188.86</v>
      </c>
      <c r="G82" s="28">
        <v>2487.47</v>
      </c>
      <c r="H82" s="28"/>
      <c r="I82" s="28">
        <v>921</v>
      </c>
      <c r="J82" s="28">
        <v>496</v>
      </c>
      <c r="K82" s="28">
        <v>1638.1</v>
      </c>
      <c r="L82" s="28">
        <v>339.15</v>
      </c>
      <c r="M82" s="28"/>
      <c r="N82" s="28">
        <v>1255</v>
      </c>
      <c r="O82" s="28">
        <v>594</v>
      </c>
      <c r="P82" s="28">
        <v>2826.96</v>
      </c>
      <c r="Q82" s="28">
        <v>2826.62</v>
      </c>
      <c r="R82" s="28"/>
      <c r="S82" s="28">
        <v>18394</v>
      </c>
      <c r="T82" s="28">
        <v>15538</v>
      </c>
      <c r="U82" s="28">
        <v>19984.15</v>
      </c>
      <c r="V82" s="28">
        <v>21745.61</v>
      </c>
      <c r="W82" s="28"/>
      <c r="X82" s="28">
        <v>19649</v>
      </c>
      <c r="Y82" s="28">
        <v>16132</v>
      </c>
      <c r="Z82" s="28">
        <v>22811.11</v>
      </c>
      <c r="AA82" s="28">
        <v>24572.23</v>
      </c>
      <c r="AB82" s="28"/>
      <c r="AC82" s="28">
        <v>406.5934065934066</v>
      </c>
      <c r="AD82" s="28">
        <v>112.26851851851852</v>
      </c>
      <c r="AE82" s="28">
        <v>1279.7201291711517</v>
      </c>
      <c r="AF82" s="28">
        <v>2487.47</v>
      </c>
      <c r="AG82" s="28"/>
      <c r="AH82" s="28">
        <v>1134.2364532019703</v>
      </c>
      <c r="AI82" s="28">
        <v>577.4155995343423</v>
      </c>
      <c r="AJ82" s="28">
        <v>1770.9189189189187</v>
      </c>
      <c r="AK82" s="28">
        <v>339.15</v>
      </c>
      <c r="AL82" s="28"/>
      <c r="AM82" s="28">
        <v>1540.829859795377</v>
      </c>
      <c r="AN82" s="28">
        <v>689.6841180528608</v>
      </c>
      <c r="AO82" s="28">
        <v>3050.6390480900704</v>
      </c>
      <c r="AP82" s="28">
        <v>2826.62</v>
      </c>
      <c r="AQ82" s="28"/>
      <c r="AR82" s="28">
        <v>22849.68944099379</v>
      </c>
      <c r="AS82" s="28">
        <v>17900.921658986175</v>
      </c>
      <c r="AT82" s="28">
        <v>21698.317046688382</v>
      </c>
      <c r="AU82" s="28">
        <v>21745.61</v>
      </c>
      <c r="AV82" s="28"/>
      <c r="AW82" s="28">
        <v>24390.519300789165</v>
      </c>
      <c r="AX82" s="28">
        <v>18590.605777039036</v>
      </c>
      <c r="AY82" s="28">
        <v>24748.956094778452</v>
      </c>
      <c r="AZ82" s="28">
        <v>24572.23</v>
      </c>
      <c r="BA82" s="20"/>
      <c r="BB82" s="22">
        <v>6.117831621621621</v>
      </c>
      <c r="BC82" s="22">
        <v>-0.7009882736156352</v>
      </c>
      <c r="BD82" s="22">
        <v>0.8344789867814326</v>
      </c>
      <c r="BE82" s="22">
        <v>-0.0483192318147222</v>
      </c>
      <c r="BF82" s="22">
        <v>0.007450054546602303</v>
      </c>
      <c r="BG82" s="41"/>
    </row>
    <row r="83" spans="1:59" s="2" customFormat="1" ht="12.75">
      <c r="A83" s="18">
        <v>78</v>
      </c>
      <c r="B83" s="21">
        <v>3102</v>
      </c>
      <c r="C83" s="20" t="s">
        <v>82</v>
      </c>
      <c r="D83" s="28">
        <v>387.8024</v>
      </c>
      <c r="E83" s="28">
        <v>1141.69</v>
      </c>
      <c r="F83" s="28">
        <v>1139.39</v>
      </c>
      <c r="G83" s="28">
        <v>2271.83</v>
      </c>
      <c r="H83" s="28"/>
      <c r="I83" s="28">
        <v>734</v>
      </c>
      <c r="J83" s="28">
        <v>290</v>
      </c>
      <c r="K83" s="28">
        <v>35.5</v>
      </c>
      <c r="L83" s="28">
        <v>1302.45</v>
      </c>
      <c r="M83" s="28"/>
      <c r="N83" s="28">
        <v>1121.8024</v>
      </c>
      <c r="O83" s="28">
        <v>1431.69</v>
      </c>
      <c r="P83" s="28">
        <v>1174.89</v>
      </c>
      <c r="Q83" s="28">
        <v>3574.28</v>
      </c>
      <c r="R83" s="28"/>
      <c r="S83" s="28">
        <v>2446.3381</v>
      </c>
      <c r="T83" s="28">
        <v>3961.7292</v>
      </c>
      <c r="U83" s="28">
        <v>7305.08</v>
      </c>
      <c r="V83" s="28">
        <v>6931.84</v>
      </c>
      <c r="W83" s="28"/>
      <c r="X83" s="28">
        <v>3568.1405</v>
      </c>
      <c r="Y83" s="28">
        <v>5393.4192</v>
      </c>
      <c r="Z83" s="28">
        <v>8479.97</v>
      </c>
      <c r="AA83" s="28">
        <v>10506.12</v>
      </c>
      <c r="AB83" s="28"/>
      <c r="AC83" s="28">
        <v>473.5072039072039</v>
      </c>
      <c r="AD83" s="28">
        <v>1321.400462962963</v>
      </c>
      <c r="AE83" s="28">
        <v>1226.4693218514533</v>
      </c>
      <c r="AF83" s="28">
        <v>2271.83</v>
      </c>
      <c r="AG83" s="28"/>
      <c r="AH83" s="28">
        <v>903.9408866995074</v>
      </c>
      <c r="AI83" s="28">
        <v>337.60186263096625</v>
      </c>
      <c r="AJ83" s="28">
        <v>38.37837837837838</v>
      </c>
      <c r="AK83" s="28">
        <v>1302.45</v>
      </c>
      <c r="AL83" s="28"/>
      <c r="AM83" s="28">
        <v>1377.4480906067113</v>
      </c>
      <c r="AN83" s="28">
        <v>1659.0023255939293</v>
      </c>
      <c r="AO83" s="28">
        <v>1264.8477002298316</v>
      </c>
      <c r="AP83" s="28">
        <v>3574.28</v>
      </c>
      <c r="AQ83" s="28"/>
      <c r="AR83" s="28">
        <v>3038.9293167701862</v>
      </c>
      <c r="AS83" s="28">
        <v>4564.204147465438</v>
      </c>
      <c r="AT83" s="28">
        <v>7931.682953311617</v>
      </c>
      <c r="AU83" s="28">
        <v>6931.84</v>
      </c>
      <c r="AV83" s="28"/>
      <c r="AW83" s="28">
        <v>4416.377407376897</v>
      </c>
      <c r="AX83" s="28">
        <v>6223.206473059367</v>
      </c>
      <c r="AY83" s="28">
        <v>9196.53065354145</v>
      </c>
      <c r="AZ83" s="28">
        <v>10506.12</v>
      </c>
      <c r="BA83" s="20"/>
      <c r="BB83" s="22">
        <v>4.7978784298395265</v>
      </c>
      <c r="BC83" s="22">
        <v>0.44085749318801093</v>
      </c>
      <c r="BD83" s="22">
        <v>2.5948564046618054</v>
      </c>
      <c r="BE83" s="22">
        <v>2.2810138958306703</v>
      </c>
      <c r="BF83" s="22">
        <v>2.378899951451409</v>
      </c>
      <c r="BG83" s="41"/>
    </row>
    <row r="84" spans="1:59" s="2" customFormat="1" ht="12.75">
      <c r="A84" s="18">
        <v>79</v>
      </c>
      <c r="B84" s="21">
        <v>3199</v>
      </c>
      <c r="C84" s="20" t="s">
        <v>83</v>
      </c>
      <c r="D84" s="28">
        <v>1103.7672</v>
      </c>
      <c r="E84" s="28">
        <v>1145.14</v>
      </c>
      <c r="F84" s="28">
        <v>365.03</v>
      </c>
      <c r="G84" s="28">
        <v>1012.64</v>
      </c>
      <c r="H84" s="28"/>
      <c r="I84" s="28">
        <v>0</v>
      </c>
      <c r="J84" s="28">
        <v>94.85</v>
      </c>
      <c r="K84" s="28">
        <v>142</v>
      </c>
      <c r="L84" s="28">
        <v>0</v>
      </c>
      <c r="M84" s="28"/>
      <c r="N84" s="28">
        <v>1103.7672</v>
      </c>
      <c r="O84" s="28">
        <v>1239.99</v>
      </c>
      <c r="P84" s="28">
        <v>507.03</v>
      </c>
      <c r="Q84" s="28">
        <v>1012.64</v>
      </c>
      <c r="R84" s="28"/>
      <c r="S84" s="28">
        <v>1225.4197</v>
      </c>
      <c r="T84" s="28">
        <v>1009.4568</v>
      </c>
      <c r="U84" s="28">
        <v>5707.91</v>
      </c>
      <c r="V84" s="28">
        <v>10788.9</v>
      </c>
      <c r="W84" s="28"/>
      <c r="X84" s="28">
        <v>2329.1868999999997</v>
      </c>
      <c r="Y84" s="28">
        <v>2249.4468</v>
      </c>
      <c r="Z84" s="28">
        <v>6214.94</v>
      </c>
      <c r="AA84" s="28">
        <v>11801.54</v>
      </c>
      <c r="AB84" s="28"/>
      <c r="AC84" s="28">
        <v>1347.701098901099</v>
      </c>
      <c r="AD84" s="28">
        <v>1325.3935185185187</v>
      </c>
      <c r="AE84" s="28">
        <v>392.92787944025827</v>
      </c>
      <c r="AF84" s="28">
        <v>1012.64</v>
      </c>
      <c r="AG84" s="28"/>
      <c r="AH84" s="28">
        <v>0</v>
      </c>
      <c r="AI84" s="28">
        <v>110.41909196740396</v>
      </c>
      <c r="AJ84" s="28">
        <v>153.51351351351352</v>
      </c>
      <c r="AK84" s="28">
        <v>0</v>
      </c>
      <c r="AL84" s="28"/>
      <c r="AM84" s="28">
        <v>1347.701098901099</v>
      </c>
      <c r="AN84" s="28">
        <v>1435.8126104859227</v>
      </c>
      <c r="AO84" s="28">
        <v>546.4413929537718</v>
      </c>
      <c r="AP84" s="28">
        <v>1012.64</v>
      </c>
      <c r="AQ84" s="28"/>
      <c r="AR84" s="28">
        <v>1522.2604968944097</v>
      </c>
      <c r="AS84" s="28">
        <v>1162.9686635944702</v>
      </c>
      <c r="AT84" s="28">
        <v>6197.513572204126</v>
      </c>
      <c r="AU84" s="28">
        <v>10788.9</v>
      </c>
      <c r="AV84" s="28"/>
      <c r="AW84" s="28">
        <v>2869.9615957955084</v>
      </c>
      <c r="AX84" s="28">
        <v>2598.781274080393</v>
      </c>
      <c r="AY84" s="28">
        <v>6743.954965157898</v>
      </c>
      <c r="AZ84" s="28">
        <v>11801.54</v>
      </c>
      <c r="BA84" s="20"/>
      <c r="BB84" s="22">
        <v>-0.2486167735370285</v>
      </c>
      <c r="BC84" s="22" t="s">
        <v>30</v>
      </c>
      <c r="BD84" s="22">
        <v>-0.2486167735370285</v>
      </c>
      <c r="BE84" s="22">
        <v>7.0874203344372555</v>
      </c>
      <c r="BF84" s="22">
        <v>4.112089868132468</v>
      </c>
      <c r="BG84" s="41"/>
    </row>
    <row r="85" spans="1:59" s="39" customFormat="1" ht="12.75">
      <c r="A85" s="24">
        <v>80</v>
      </c>
      <c r="B85" s="38">
        <v>32</v>
      </c>
      <c r="C85" s="12" t="s">
        <v>84</v>
      </c>
      <c r="D85" s="43">
        <v>25541.8745</v>
      </c>
      <c r="E85" s="43">
        <v>25963.62</v>
      </c>
      <c r="F85" s="43">
        <v>62003.96</v>
      </c>
      <c r="G85" s="43">
        <v>92658.54</v>
      </c>
      <c r="H85" s="43"/>
      <c r="I85" s="43">
        <v>159220.0397</v>
      </c>
      <c r="J85" s="43">
        <v>172447.85</v>
      </c>
      <c r="K85" s="43">
        <v>225734.24</v>
      </c>
      <c r="L85" s="43">
        <v>286955.88</v>
      </c>
      <c r="M85" s="43"/>
      <c r="N85" s="43">
        <v>184761.9142</v>
      </c>
      <c r="O85" s="43">
        <v>198411.47</v>
      </c>
      <c r="P85" s="43">
        <v>287738.21</v>
      </c>
      <c r="Q85" s="43">
        <v>379614.42</v>
      </c>
      <c r="R85" s="43"/>
      <c r="S85" s="43">
        <v>670417.5313</v>
      </c>
      <c r="T85" s="43">
        <v>863815.6383</v>
      </c>
      <c r="U85" s="43">
        <v>1092511.71</v>
      </c>
      <c r="V85" s="43">
        <v>1454669.67</v>
      </c>
      <c r="W85" s="43"/>
      <c r="X85" s="43">
        <v>855179.4455</v>
      </c>
      <c r="Y85" s="43">
        <v>1062227.1083</v>
      </c>
      <c r="Z85" s="43">
        <v>1380249.92</v>
      </c>
      <c r="AA85" s="43">
        <v>1834284.09</v>
      </c>
      <c r="AB85" s="43"/>
      <c r="AC85" s="43">
        <v>31186.659951159956</v>
      </c>
      <c r="AD85" s="43">
        <v>30050.48611111111</v>
      </c>
      <c r="AE85" s="43">
        <v>66742.691065662</v>
      </c>
      <c r="AF85" s="43">
        <v>92658.54</v>
      </c>
      <c r="AG85" s="43"/>
      <c r="AH85" s="43">
        <v>196083.79273399012</v>
      </c>
      <c r="AI85" s="43">
        <v>200754.19091967406</v>
      </c>
      <c r="AJ85" s="43">
        <v>244037.0162162162</v>
      </c>
      <c r="AK85" s="43">
        <v>286955.88</v>
      </c>
      <c r="AL85" s="43"/>
      <c r="AM85" s="43">
        <v>227270.45268515009</v>
      </c>
      <c r="AN85" s="43">
        <v>230804.67703078518</v>
      </c>
      <c r="AO85" s="43">
        <v>310779.7072818782</v>
      </c>
      <c r="AP85" s="43">
        <v>379614.42</v>
      </c>
      <c r="AQ85" s="43"/>
      <c r="AR85" s="43">
        <v>832816.809068323</v>
      </c>
      <c r="AS85" s="43">
        <v>995179.306797235</v>
      </c>
      <c r="AT85" s="43">
        <v>1186223.35504886</v>
      </c>
      <c r="AU85" s="43">
        <v>1454669.67</v>
      </c>
      <c r="AV85" s="43"/>
      <c r="AW85" s="43">
        <v>1060087.261753473</v>
      </c>
      <c r="AX85" s="43">
        <v>1225983.9838280203</v>
      </c>
      <c r="AY85" s="43">
        <v>1497003.0623307382</v>
      </c>
      <c r="AZ85" s="43">
        <v>1834284.09</v>
      </c>
      <c r="BA85" s="12"/>
      <c r="BB85" s="37">
        <v>2.9710953383628906</v>
      </c>
      <c r="BC85" s="37">
        <v>0.46343497338042705</v>
      </c>
      <c r="BD85" s="37">
        <v>0.6703201648737864</v>
      </c>
      <c r="BE85" s="37">
        <v>0.7466862509984007</v>
      </c>
      <c r="BF85" s="37">
        <v>0.7303142450423756</v>
      </c>
      <c r="BG85" s="44"/>
    </row>
    <row r="86" spans="1:59" s="2" customFormat="1" ht="12.75">
      <c r="A86" s="18">
        <v>81</v>
      </c>
      <c r="B86" s="21">
        <v>3202</v>
      </c>
      <c r="C86" s="20" t="s">
        <v>85</v>
      </c>
      <c r="D86" s="28">
        <v>31.429</v>
      </c>
      <c r="E86" s="28">
        <v>584.8</v>
      </c>
      <c r="F86" s="28">
        <v>855.72</v>
      </c>
      <c r="G86" s="28">
        <v>1293.04</v>
      </c>
      <c r="H86" s="28"/>
      <c r="I86" s="28">
        <v>13287.2542</v>
      </c>
      <c r="J86" s="28">
        <v>18577.98</v>
      </c>
      <c r="K86" s="28">
        <v>16090.6</v>
      </c>
      <c r="L86" s="28">
        <v>18374.82</v>
      </c>
      <c r="M86" s="28"/>
      <c r="N86" s="28">
        <v>13318.6832</v>
      </c>
      <c r="O86" s="28">
        <v>19162.78</v>
      </c>
      <c r="P86" s="28">
        <v>16946.33</v>
      </c>
      <c r="Q86" s="28">
        <v>19667.86</v>
      </c>
      <c r="R86" s="28"/>
      <c r="S86" s="28">
        <v>46253.5255</v>
      </c>
      <c r="T86" s="28">
        <v>63589.4201</v>
      </c>
      <c r="U86" s="28">
        <v>78099.34</v>
      </c>
      <c r="V86" s="28">
        <v>95174.95</v>
      </c>
      <c r="W86" s="28"/>
      <c r="X86" s="28">
        <v>59572.2087</v>
      </c>
      <c r="Y86" s="28">
        <v>82752.2001</v>
      </c>
      <c r="Z86" s="28">
        <v>95045.67</v>
      </c>
      <c r="AA86" s="28">
        <v>114842.81</v>
      </c>
      <c r="AB86" s="28"/>
      <c r="AC86" s="28">
        <v>38.37484737484738</v>
      </c>
      <c r="AD86" s="28">
        <v>676.8518518518518</v>
      </c>
      <c r="AE86" s="28">
        <v>921.1194833153929</v>
      </c>
      <c r="AF86" s="28">
        <v>1293.04</v>
      </c>
      <c r="AG86" s="28"/>
      <c r="AH86" s="28">
        <v>16363.613546798028</v>
      </c>
      <c r="AI86" s="28">
        <v>21627.450523864958</v>
      </c>
      <c r="AJ86" s="28">
        <v>17395.243243243243</v>
      </c>
      <c r="AK86" s="28">
        <v>18374.82</v>
      </c>
      <c r="AL86" s="28"/>
      <c r="AM86" s="28">
        <v>16401.988394172877</v>
      </c>
      <c r="AN86" s="28">
        <v>22304.30237571681</v>
      </c>
      <c r="AO86" s="28">
        <v>18316.362726558636</v>
      </c>
      <c r="AP86" s="28">
        <v>19667.86</v>
      </c>
      <c r="AQ86" s="28"/>
      <c r="AR86" s="28">
        <v>57457.79565217391</v>
      </c>
      <c r="AS86" s="28">
        <v>73259.70057603688</v>
      </c>
      <c r="AT86" s="28">
        <v>84798.41476655808</v>
      </c>
      <c r="AU86" s="28">
        <v>95174.95</v>
      </c>
      <c r="AV86" s="28"/>
      <c r="AW86" s="28">
        <v>73859.78404634679</v>
      </c>
      <c r="AX86" s="28">
        <v>95564.00295175369</v>
      </c>
      <c r="AY86" s="28">
        <v>103114.77749311672</v>
      </c>
      <c r="AZ86" s="28">
        <v>114842.81</v>
      </c>
      <c r="BA86" s="20"/>
      <c r="BB86" s="22">
        <v>33.69498743198956</v>
      </c>
      <c r="BC86" s="22">
        <v>0.12290723240622592</v>
      </c>
      <c r="BD86" s="22">
        <v>0.19911437121778408</v>
      </c>
      <c r="BE86" s="22">
        <v>0.656432324277638</v>
      </c>
      <c r="BF86" s="22">
        <v>0.5548760598587248</v>
      </c>
      <c r="BG86" s="41"/>
    </row>
    <row r="87" spans="1:59" s="2" customFormat="1" ht="12.75">
      <c r="A87" s="18">
        <v>82</v>
      </c>
      <c r="B87" s="21">
        <v>3203</v>
      </c>
      <c r="C87" s="20" t="s">
        <v>86</v>
      </c>
      <c r="D87" s="28">
        <v>78.0212</v>
      </c>
      <c r="E87" s="28">
        <v>189.97</v>
      </c>
      <c r="F87" s="28">
        <v>1432.58</v>
      </c>
      <c r="G87" s="28">
        <v>624.5</v>
      </c>
      <c r="H87" s="28"/>
      <c r="I87" s="28">
        <v>4595.8476</v>
      </c>
      <c r="J87" s="28">
        <v>3350.98</v>
      </c>
      <c r="K87" s="28">
        <v>2984.46</v>
      </c>
      <c r="L87" s="28">
        <v>16429.24</v>
      </c>
      <c r="M87" s="28"/>
      <c r="N87" s="28">
        <v>4673.8688</v>
      </c>
      <c r="O87" s="28">
        <v>3540.95</v>
      </c>
      <c r="P87" s="28">
        <v>4417.04</v>
      </c>
      <c r="Q87" s="28">
        <v>17053.74</v>
      </c>
      <c r="R87" s="28"/>
      <c r="S87" s="28">
        <v>18535.9106</v>
      </c>
      <c r="T87" s="28">
        <v>24069.7805</v>
      </c>
      <c r="U87" s="28">
        <v>25672.07</v>
      </c>
      <c r="V87" s="28">
        <v>32775.87</v>
      </c>
      <c r="W87" s="28"/>
      <c r="X87" s="28">
        <v>23209.7794</v>
      </c>
      <c r="Y87" s="28">
        <v>27610.7305</v>
      </c>
      <c r="Z87" s="28">
        <v>30089.11</v>
      </c>
      <c r="AA87" s="28">
        <v>49829.61</v>
      </c>
      <c r="AB87" s="28"/>
      <c r="AC87" s="28">
        <v>95.26398046398046</v>
      </c>
      <c r="AD87" s="28">
        <v>219.8726851851852</v>
      </c>
      <c r="AE87" s="28">
        <v>1542.0667384284175</v>
      </c>
      <c r="AF87" s="28">
        <v>624.5</v>
      </c>
      <c r="AG87" s="28"/>
      <c r="AH87" s="28">
        <v>5659.910837438423</v>
      </c>
      <c r="AI87" s="28">
        <v>3901.024447031432</v>
      </c>
      <c r="AJ87" s="28">
        <v>3226.443243243243</v>
      </c>
      <c r="AK87" s="28">
        <v>16429.24</v>
      </c>
      <c r="AL87" s="28"/>
      <c r="AM87" s="28">
        <v>5755.174817902403</v>
      </c>
      <c r="AN87" s="28">
        <v>4120.897132216617</v>
      </c>
      <c r="AO87" s="28">
        <v>4768.509981671661</v>
      </c>
      <c r="AP87" s="28">
        <v>17053.74</v>
      </c>
      <c r="AQ87" s="28"/>
      <c r="AR87" s="28">
        <v>23025.975900621117</v>
      </c>
      <c r="AS87" s="28">
        <v>27730.16186635945</v>
      </c>
      <c r="AT87" s="28">
        <v>27874.125950054287</v>
      </c>
      <c r="AU87" s="28">
        <v>32775.87</v>
      </c>
      <c r="AV87" s="28"/>
      <c r="AW87" s="28">
        <v>28781.15071852352</v>
      </c>
      <c r="AX87" s="28">
        <v>31851.058998576067</v>
      </c>
      <c r="AY87" s="28">
        <v>32642.63593172595</v>
      </c>
      <c r="AZ87" s="28">
        <v>49829.61</v>
      </c>
      <c r="BA87" s="20"/>
      <c r="BB87" s="22">
        <v>6.5554682573454395</v>
      </c>
      <c r="BC87" s="22">
        <v>2.9027383066401073</v>
      </c>
      <c r="BD87" s="22">
        <v>2.9632010389939123</v>
      </c>
      <c r="BE87" s="22">
        <v>0.42343022252168194</v>
      </c>
      <c r="BF87" s="22">
        <v>0.7313279266464392</v>
      </c>
      <c r="BG87" s="41"/>
    </row>
    <row r="88" spans="1:59" s="2" customFormat="1" ht="12.75">
      <c r="A88" s="18">
        <v>83</v>
      </c>
      <c r="B88" s="21">
        <v>3204</v>
      </c>
      <c r="C88" s="20" t="s">
        <v>87</v>
      </c>
      <c r="D88" s="28">
        <v>1736.265</v>
      </c>
      <c r="E88" s="28">
        <v>2073.33</v>
      </c>
      <c r="F88" s="28">
        <v>3307.25</v>
      </c>
      <c r="G88" s="28">
        <v>5079.48</v>
      </c>
      <c r="H88" s="28"/>
      <c r="I88" s="28">
        <v>12237.9832</v>
      </c>
      <c r="J88" s="28">
        <v>5267.78</v>
      </c>
      <c r="K88" s="28">
        <v>8682.99</v>
      </c>
      <c r="L88" s="28">
        <v>12401.17</v>
      </c>
      <c r="M88" s="28"/>
      <c r="N88" s="28">
        <v>13974.2482</v>
      </c>
      <c r="O88" s="28">
        <v>7341.11</v>
      </c>
      <c r="P88" s="28">
        <v>11990.24</v>
      </c>
      <c r="Q88" s="28">
        <v>17480.64</v>
      </c>
      <c r="R88" s="28"/>
      <c r="S88" s="28">
        <v>16544.1966</v>
      </c>
      <c r="T88" s="28">
        <v>21282.2185</v>
      </c>
      <c r="U88" s="28">
        <v>26341.75</v>
      </c>
      <c r="V88" s="28">
        <v>31855.27</v>
      </c>
      <c r="W88" s="28"/>
      <c r="X88" s="28">
        <v>30518.444799999997</v>
      </c>
      <c r="Y88" s="28">
        <v>28623.3285</v>
      </c>
      <c r="Z88" s="28">
        <v>38331.99</v>
      </c>
      <c r="AA88" s="28">
        <v>49335.91</v>
      </c>
      <c r="AB88" s="28"/>
      <c r="AC88" s="28">
        <v>2119.9816849816852</v>
      </c>
      <c r="AD88" s="28">
        <v>2399.6875</v>
      </c>
      <c r="AE88" s="28">
        <v>3560.0107642626476</v>
      </c>
      <c r="AF88" s="28">
        <v>5079.48</v>
      </c>
      <c r="AG88" s="28"/>
      <c r="AH88" s="28">
        <v>15071.407881773399</v>
      </c>
      <c r="AI88" s="28">
        <v>6132.456344586729</v>
      </c>
      <c r="AJ88" s="28">
        <v>9387.016216216216</v>
      </c>
      <c r="AK88" s="28">
        <v>12401.17</v>
      </c>
      <c r="AL88" s="28"/>
      <c r="AM88" s="28">
        <v>17191.389566755082</v>
      </c>
      <c r="AN88" s="28">
        <v>8532.143844586728</v>
      </c>
      <c r="AO88" s="28">
        <v>12947.026980478864</v>
      </c>
      <c r="AP88" s="28">
        <v>17480.65</v>
      </c>
      <c r="AQ88" s="28"/>
      <c r="AR88" s="28">
        <v>20551.797018633537</v>
      </c>
      <c r="AS88" s="28">
        <v>24518.6849078341</v>
      </c>
      <c r="AT88" s="28">
        <v>28601.248642779585</v>
      </c>
      <c r="AU88" s="28">
        <v>31855.27</v>
      </c>
      <c r="AV88" s="28"/>
      <c r="AW88" s="28">
        <v>37743.18658538862</v>
      </c>
      <c r="AX88" s="28">
        <v>33050.82875242083</v>
      </c>
      <c r="AY88" s="28">
        <v>41548.27562325845</v>
      </c>
      <c r="AZ88" s="28">
        <v>49335.92</v>
      </c>
      <c r="BA88" s="20"/>
      <c r="BB88" s="22">
        <v>2.396001831517654</v>
      </c>
      <c r="BC88" s="22">
        <v>-0.17717242494662033</v>
      </c>
      <c r="BD88" s="22">
        <v>0.016825890200539373</v>
      </c>
      <c r="BE88" s="22">
        <v>0.5499992517013492</v>
      </c>
      <c r="BF88" s="22">
        <v>0.3071477122999262</v>
      </c>
      <c r="BG88" s="41"/>
    </row>
    <row r="89" spans="1:59" s="2" customFormat="1" ht="12.75">
      <c r="A89" s="18">
        <v>84</v>
      </c>
      <c r="B89" s="21">
        <v>3205</v>
      </c>
      <c r="C89" s="20" t="s">
        <v>118</v>
      </c>
      <c r="D89" s="28">
        <v>2166.6793</v>
      </c>
      <c r="E89" s="28">
        <v>2367.17</v>
      </c>
      <c r="F89" s="28">
        <v>1359.4</v>
      </c>
      <c r="G89" s="28">
        <v>15180.06</v>
      </c>
      <c r="H89" s="28"/>
      <c r="I89" s="28">
        <v>7811.209</v>
      </c>
      <c r="J89" s="28">
        <v>5071.17</v>
      </c>
      <c r="K89" s="28">
        <v>6251.71</v>
      </c>
      <c r="L89" s="28">
        <v>3610.63</v>
      </c>
      <c r="M89" s="28"/>
      <c r="N89" s="28">
        <v>9977.8883</v>
      </c>
      <c r="O89" s="28">
        <v>7438.34</v>
      </c>
      <c r="P89" s="28">
        <v>7611.11</v>
      </c>
      <c r="Q89" s="28">
        <v>18790.68</v>
      </c>
      <c r="R89" s="28"/>
      <c r="S89" s="28">
        <v>46719.5342</v>
      </c>
      <c r="T89" s="28">
        <v>55381.5689</v>
      </c>
      <c r="U89" s="28">
        <v>67735.49</v>
      </c>
      <c r="V89" s="28">
        <v>94956.34</v>
      </c>
      <c r="W89" s="28"/>
      <c r="X89" s="28">
        <v>56697.4225</v>
      </c>
      <c r="Y89" s="28">
        <v>62819.908899999995</v>
      </c>
      <c r="Z89" s="28">
        <v>75346.6</v>
      </c>
      <c r="AA89" s="28">
        <v>113747.02</v>
      </c>
      <c r="AB89" s="28"/>
      <c r="AC89" s="28">
        <v>2645.5180708180706</v>
      </c>
      <c r="AD89" s="28">
        <v>2739.7800925925926</v>
      </c>
      <c r="AE89" s="28">
        <v>1463.2938643702907</v>
      </c>
      <c r="AF89" s="28">
        <v>15180.06</v>
      </c>
      <c r="AG89" s="28"/>
      <c r="AH89" s="28">
        <v>9619.715517241379</v>
      </c>
      <c r="AI89" s="28">
        <v>5903.573923166473</v>
      </c>
      <c r="AJ89" s="28">
        <v>6758.605405405405</v>
      </c>
      <c r="AK89" s="28">
        <v>3610.63</v>
      </c>
      <c r="AL89" s="28"/>
      <c r="AM89" s="28">
        <v>12265.23358805945</v>
      </c>
      <c r="AN89" s="28">
        <v>8643.354015759065</v>
      </c>
      <c r="AO89" s="28">
        <v>8221.899269775695</v>
      </c>
      <c r="AP89" s="28">
        <v>18790.69</v>
      </c>
      <c r="AQ89" s="28"/>
      <c r="AR89" s="28">
        <v>58036.688447204964</v>
      </c>
      <c r="AS89" s="28">
        <v>63803.65080645161</v>
      </c>
      <c r="AT89" s="28">
        <v>73545.59174809989</v>
      </c>
      <c r="AU89" s="28">
        <v>94956.34</v>
      </c>
      <c r="AV89" s="28"/>
      <c r="AW89" s="28">
        <v>70301.92203526442</v>
      </c>
      <c r="AX89" s="28">
        <v>72447.00482221067</v>
      </c>
      <c r="AY89" s="28">
        <v>81767.49101787558</v>
      </c>
      <c r="AZ89" s="28">
        <v>113747.03</v>
      </c>
      <c r="BA89" s="20"/>
      <c r="BB89" s="22">
        <v>5.738029222875762</v>
      </c>
      <c r="BC89" s="22">
        <v>-0.6246635367201159</v>
      </c>
      <c r="BD89" s="22">
        <v>0.5320287106715411</v>
      </c>
      <c r="BE89" s="22">
        <v>0.6361433179699811</v>
      </c>
      <c r="BF89" s="22">
        <v>0.6179789500341528</v>
      </c>
      <c r="BG89" s="41"/>
    </row>
    <row r="90" spans="1:59" s="2" customFormat="1" ht="12.75">
      <c r="A90" s="18">
        <v>85</v>
      </c>
      <c r="B90" s="21">
        <v>3206</v>
      </c>
      <c r="C90" s="20" t="s">
        <v>119</v>
      </c>
      <c r="D90" s="28">
        <v>897.182</v>
      </c>
      <c r="E90" s="28">
        <v>216.44</v>
      </c>
      <c r="F90" s="28">
        <v>3841.61</v>
      </c>
      <c r="G90" s="28">
        <v>0</v>
      </c>
      <c r="H90" s="28"/>
      <c r="I90" s="28">
        <v>1865.5556</v>
      </c>
      <c r="J90" s="28">
        <v>652.88</v>
      </c>
      <c r="K90" s="28">
        <v>359.94</v>
      </c>
      <c r="L90" s="28">
        <v>470.26</v>
      </c>
      <c r="M90" s="28"/>
      <c r="N90" s="28">
        <v>2762.7376</v>
      </c>
      <c r="O90" s="28">
        <v>869.31</v>
      </c>
      <c r="P90" s="28">
        <v>4201.55</v>
      </c>
      <c r="Q90" s="28">
        <v>470.26</v>
      </c>
      <c r="R90" s="28"/>
      <c r="S90" s="28">
        <v>31420.6227</v>
      </c>
      <c r="T90" s="28">
        <v>30151.4705</v>
      </c>
      <c r="U90" s="28">
        <v>35959.07</v>
      </c>
      <c r="V90" s="28">
        <v>39312.13</v>
      </c>
      <c r="W90" s="28"/>
      <c r="X90" s="28">
        <v>34183.3603</v>
      </c>
      <c r="Y90" s="28">
        <v>31020.7805</v>
      </c>
      <c r="Z90" s="28">
        <v>40160.62</v>
      </c>
      <c r="AA90" s="28">
        <v>39782.39</v>
      </c>
      <c r="AB90" s="28"/>
      <c r="AC90" s="28">
        <v>1095.4603174603176</v>
      </c>
      <c r="AD90" s="28">
        <v>250.50925925925927</v>
      </c>
      <c r="AE90" s="28">
        <v>4135.209903121636</v>
      </c>
      <c r="AF90" s="28">
        <v>0</v>
      </c>
      <c r="AG90" s="28"/>
      <c r="AH90" s="28">
        <v>2297.482266009852</v>
      </c>
      <c r="AI90" s="28">
        <v>760.046565774156</v>
      </c>
      <c r="AJ90" s="28">
        <v>389.1243243243243</v>
      </c>
      <c r="AK90" s="28">
        <v>470.26</v>
      </c>
      <c r="AL90" s="28"/>
      <c r="AM90" s="28">
        <v>3392.9425834701697</v>
      </c>
      <c r="AN90" s="28">
        <v>1010.5558250334152</v>
      </c>
      <c r="AO90" s="28">
        <v>4524.33422744596</v>
      </c>
      <c r="AP90" s="28">
        <v>470.26</v>
      </c>
      <c r="AQ90" s="28"/>
      <c r="AR90" s="28">
        <v>39031.82944099379</v>
      </c>
      <c r="AS90" s="28">
        <v>34736.71716589862</v>
      </c>
      <c r="AT90" s="28">
        <v>39043.50705754614</v>
      </c>
      <c r="AU90" s="28">
        <v>39312.13</v>
      </c>
      <c r="AV90" s="28"/>
      <c r="AW90" s="28">
        <v>42424.77202446396</v>
      </c>
      <c r="AX90" s="28">
        <v>35747.27299093203</v>
      </c>
      <c r="AY90" s="28">
        <v>43567.8412849921</v>
      </c>
      <c r="AZ90" s="28">
        <v>39782.39</v>
      </c>
      <c r="BA90" s="20"/>
      <c r="BB90" s="22">
        <v>-1</v>
      </c>
      <c r="BC90" s="22">
        <v>-0.7953150686047631</v>
      </c>
      <c r="BD90" s="22">
        <v>-0.8614005429119179</v>
      </c>
      <c r="BE90" s="22">
        <v>0.007181332851178723</v>
      </c>
      <c r="BF90" s="22">
        <v>-0.062283941630617234</v>
      </c>
      <c r="BG90" s="41"/>
    </row>
    <row r="91" spans="1:59" s="2" customFormat="1" ht="12.75">
      <c r="A91" s="18">
        <v>86</v>
      </c>
      <c r="B91" s="21">
        <v>3207</v>
      </c>
      <c r="C91" s="20" t="s">
        <v>120</v>
      </c>
      <c r="D91" s="28">
        <v>0</v>
      </c>
      <c r="E91" s="28">
        <v>0</v>
      </c>
      <c r="F91" s="28">
        <v>0</v>
      </c>
      <c r="G91" s="28">
        <v>1406.86</v>
      </c>
      <c r="H91" s="28"/>
      <c r="I91" s="28">
        <v>2320.0063</v>
      </c>
      <c r="J91" s="28">
        <v>3206.85</v>
      </c>
      <c r="K91" s="28">
        <v>2840.8</v>
      </c>
      <c r="L91" s="28">
        <v>2152.21</v>
      </c>
      <c r="M91" s="28"/>
      <c r="N91" s="28">
        <v>2320.0063</v>
      </c>
      <c r="O91" s="28">
        <v>3206.85</v>
      </c>
      <c r="P91" s="28">
        <v>2840.8</v>
      </c>
      <c r="Q91" s="28">
        <v>3559.07</v>
      </c>
      <c r="R91" s="28"/>
      <c r="S91" s="28">
        <v>54418.4601</v>
      </c>
      <c r="T91" s="28">
        <v>62825.1418</v>
      </c>
      <c r="U91" s="28">
        <v>70349.72</v>
      </c>
      <c r="V91" s="28">
        <v>121945.25</v>
      </c>
      <c r="W91" s="28"/>
      <c r="X91" s="28">
        <v>56738.4664</v>
      </c>
      <c r="Y91" s="28">
        <v>66031.9918</v>
      </c>
      <c r="Z91" s="28">
        <v>73190.52</v>
      </c>
      <c r="AA91" s="28">
        <v>125504.32</v>
      </c>
      <c r="AB91" s="28"/>
      <c r="AC91" s="28">
        <v>0</v>
      </c>
      <c r="AD91" s="28">
        <v>0</v>
      </c>
      <c r="AE91" s="28">
        <v>0</v>
      </c>
      <c r="AF91" s="28">
        <v>1406.86</v>
      </c>
      <c r="AG91" s="28"/>
      <c r="AH91" s="28">
        <v>2857.1506157635467</v>
      </c>
      <c r="AI91" s="28">
        <v>3733.2363213038416</v>
      </c>
      <c r="AJ91" s="28">
        <v>3071.135135135135</v>
      </c>
      <c r="AK91" s="28">
        <v>2152.21</v>
      </c>
      <c r="AL91" s="28"/>
      <c r="AM91" s="28">
        <v>2857.1506157635467</v>
      </c>
      <c r="AN91" s="28">
        <v>3733.2363213038416</v>
      </c>
      <c r="AO91" s="28">
        <v>3071.135135135135</v>
      </c>
      <c r="AP91" s="28">
        <v>3559.07</v>
      </c>
      <c r="AQ91" s="28"/>
      <c r="AR91" s="28">
        <v>67600.57155279502</v>
      </c>
      <c r="AS91" s="28">
        <v>72379.19562211982</v>
      </c>
      <c r="AT91" s="28">
        <v>76384.06080347448</v>
      </c>
      <c r="AU91" s="28">
        <v>121945.25</v>
      </c>
      <c r="AV91" s="28"/>
      <c r="AW91" s="28">
        <v>70457.72216855857</v>
      </c>
      <c r="AX91" s="28">
        <v>76112.43194342367</v>
      </c>
      <c r="AY91" s="28">
        <v>79455.19593860961</v>
      </c>
      <c r="AZ91" s="28">
        <v>125504.32</v>
      </c>
      <c r="BA91" s="20"/>
      <c r="BB91" s="22" t="s">
        <v>30</v>
      </c>
      <c r="BC91" s="22">
        <v>-0.24672854552162204</v>
      </c>
      <c r="BD91" s="22">
        <v>0.2456711173586037</v>
      </c>
      <c r="BE91" s="22">
        <v>0.8039085646600281</v>
      </c>
      <c r="BF91" s="22">
        <v>0.7812713232447603</v>
      </c>
      <c r="BG91" s="41"/>
    </row>
    <row r="92" spans="1:59" s="2" customFormat="1" ht="12.75">
      <c r="A92" s="18">
        <v>87</v>
      </c>
      <c r="B92" s="21">
        <v>3208</v>
      </c>
      <c r="C92" s="20" t="s">
        <v>121</v>
      </c>
      <c r="D92" s="28">
        <v>0</v>
      </c>
      <c r="E92" s="28">
        <v>0</v>
      </c>
      <c r="F92" s="28">
        <v>108.01</v>
      </c>
      <c r="G92" s="28">
        <v>0</v>
      </c>
      <c r="H92" s="28"/>
      <c r="I92" s="28">
        <v>194.222</v>
      </c>
      <c r="J92" s="28">
        <v>41.83</v>
      </c>
      <c r="K92" s="28">
        <v>372.36</v>
      </c>
      <c r="L92" s="28">
        <v>332</v>
      </c>
      <c r="M92" s="28"/>
      <c r="N92" s="28">
        <v>194.222</v>
      </c>
      <c r="O92" s="28">
        <v>41.83</v>
      </c>
      <c r="P92" s="28">
        <v>480.37</v>
      </c>
      <c r="Q92" s="28">
        <v>332</v>
      </c>
      <c r="R92" s="28"/>
      <c r="S92" s="28">
        <v>10656.1177</v>
      </c>
      <c r="T92" s="28">
        <v>16298.9968</v>
      </c>
      <c r="U92" s="28">
        <v>17209.08</v>
      </c>
      <c r="V92" s="28">
        <v>15279.75</v>
      </c>
      <c r="W92" s="28"/>
      <c r="X92" s="28">
        <v>10850.3397</v>
      </c>
      <c r="Y92" s="28">
        <v>16340.8268</v>
      </c>
      <c r="Z92" s="28">
        <v>17689.45</v>
      </c>
      <c r="AA92" s="28">
        <v>15611.75</v>
      </c>
      <c r="AB92" s="28"/>
      <c r="AC92" s="28">
        <v>0</v>
      </c>
      <c r="AD92" s="28">
        <v>0</v>
      </c>
      <c r="AE92" s="28">
        <v>116.26480086114101</v>
      </c>
      <c r="AF92" s="28">
        <v>0</v>
      </c>
      <c r="AG92" s="28"/>
      <c r="AH92" s="28">
        <v>239.18965517241378</v>
      </c>
      <c r="AI92" s="28">
        <v>48.696158323632126</v>
      </c>
      <c r="AJ92" s="28">
        <v>402.55135135135134</v>
      </c>
      <c r="AK92" s="28">
        <v>332</v>
      </c>
      <c r="AL92" s="28"/>
      <c r="AM92" s="28">
        <v>239.18965517241378</v>
      </c>
      <c r="AN92" s="28">
        <v>48.696158323632126</v>
      </c>
      <c r="AO92" s="28">
        <v>518.8161522124924</v>
      </c>
      <c r="AP92" s="28">
        <v>332</v>
      </c>
      <c r="AQ92" s="28"/>
      <c r="AR92" s="28">
        <v>13237.413291925466</v>
      </c>
      <c r="AS92" s="28">
        <v>18777.646082949308</v>
      </c>
      <c r="AT92" s="28">
        <v>18685.211726384365</v>
      </c>
      <c r="AU92" s="28">
        <v>15279.75</v>
      </c>
      <c r="AV92" s="28"/>
      <c r="AW92" s="28">
        <v>13476.60294709788</v>
      </c>
      <c r="AX92" s="28">
        <v>18826.34224127294</v>
      </c>
      <c r="AY92" s="28">
        <v>19204.02787859686</v>
      </c>
      <c r="AZ92" s="28">
        <v>15611.75</v>
      </c>
      <c r="BA92" s="20"/>
      <c r="BB92" s="22" t="s">
        <v>30</v>
      </c>
      <c r="BC92" s="22">
        <v>0.38801989475960497</v>
      </c>
      <c r="BD92" s="22">
        <v>0.38801989475960497</v>
      </c>
      <c r="BE92" s="22">
        <v>0.15428518117813206</v>
      </c>
      <c r="BF92" s="22">
        <v>0.15843362465182032</v>
      </c>
      <c r="BG92" s="41"/>
    </row>
    <row r="93" spans="1:59" s="2" customFormat="1" ht="12.75">
      <c r="A93" s="18">
        <v>88</v>
      </c>
      <c r="B93" s="21">
        <v>3209</v>
      </c>
      <c r="C93" s="20" t="s">
        <v>122</v>
      </c>
      <c r="D93" s="28">
        <v>0</v>
      </c>
      <c r="E93" s="28">
        <v>17.99</v>
      </c>
      <c r="F93" s="28">
        <v>0</v>
      </c>
      <c r="G93" s="28">
        <v>0</v>
      </c>
      <c r="H93" s="28"/>
      <c r="I93" s="28">
        <v>0</v>
      </c>
      <c r="J93" s="28">
        <v>0</v>
      </c>
      <c r="K93" s="28">
        <v>1500</v>
      </c>
      <c r="L93" s="28">
        <v>1494.9</v>
      </c>
      <c r="M93" s="28"/>
      <c r="N93" s="28">
        <v>0</v>
      </c>
      <c r="O93" s="28">
        <v>17.99</v>
      </c>
      <c r="P93" s="28">
        <v>1500</v>
      </c>
      <c r="Q93" s="28">
        <v>1494.9</v>
      </c>
      <c r="R93" s="28"/>
      <c r="S93" s="28">
        <v>9059.3244</v>
      </c>
      <c r="T93" s="28">
        <v>5236.9148</v>
      </c>
      <c r="U93" s="28">
        <v>6407.95</v>
      </c>
      <c r="V93" s="28">
        <v>6064.18</v>
      </c>
      <c r="W93" s="28"/>
      <c r="X93" s="28">
        <v>9059.3244</v>
      </c>
      <c r="Y93" s="28">
        <v>5254.904799999999</v>
      </c>
      <c r="Z93" s="28">
        <v>7907.95</v>
      </c>
      <c r="AA93" s="28">
        <v>7559.08</v>
      </c>
      <c r="AB93" s="28"/>
      <c r="AC93" s="28">
        <v>0</v>
      </c>
      <c r="AD93" s="28">
        <v>20.821759259259256</v>
      </c>
      <c r="AE93" s="28">
        <v>0</v>
      </c>
      <c r="AF93" s="28">
        <v>0</v>
      </c>
      <c r="AG93" s="28"/>
      <c r="AH93" s="28">
        <v>0</v>
      </c>
      <c r="AI93" s="28">
        <v>0</v>
      </c>
      <c r="AJ93" s="28">
        <v>1621.6216216216214</v>
      </c>
      <c r="AK93" s="28">
        <v>1494.9</v>
      </c>
      <c r="AL93" s="28"/>
      <c r="AM93" s="28">
        <v>0</v>
      </c>
      <c r="AN93" s="28">
        <v>20.821759259259256</v>
      </c>
      <c r="AO93" s="28">
        <v>1621.6216216216214</v>
      </c>
      <c r="AP93" s="28">
        <v>1494.9</v>
      </c>
      <c r="AQ93" s="28"/>
      <c r="AR93" s="28">
        <v>11253.819130434782</v>
      </c>
      <c r="AS93" s="28">
        <v>6033.31198156682</v>
      </c>
      <c r="AT93" s="28">
        <v>6957.600434310531</v>
      </c>
      <c r="AU93" s="28">
        <v>6064.18</v>
      </c>
      <c r="AV93" s="28"/>
      <c r="AW93" s="28">
        <v>11253.819130434782</v>
      </c>
      <c r="AX93" s="28">
        <v>6054.133740826079</v>
      </c>
      <c r="AY93" s="28">
        <v>8579.222055932152</v>
      </c>
      <c r="AZ93" s="28">
        <v>7559.08</v>
      </c>
      <c r="BA93" s="20"/>
      <c r="BB93" s="22" t="s">
        <v>30</v>
      </c>
      <c r="BC93" s="22" t="s">
        <v>30</v>
      </c>
      <c r="BD93" s="22"/>
      <c r="BE93" s="22">
        <v>-0.46114470743535796</v>
      </c>
      <c r="BF93" s="22">
        <v>-0.3283098019980386</v>
      </c>
      <c r="BG93" s="41"/>
    </row>
    <row r="94" spans="1:59" s="2" customFormat="1" ht="12.75">
      <c r="A94" s="18">
        <v>89</v>
      </c>
      <c r="B94" s="21">
        <v>3210</v>
      </c>
      <c r="C94" s="20" t="s">
        <v>123</v>
      </c>
      <c r="D94" s="28">
        <v>5584.8308</v>
      </c>
      <c r="E94" s="28">
        <v>976.62</v>
      </c>
      <c r="F94" s="28">
        <v>11932.31</v>
      </c>
      <c r="G94" s="28">
        <v>2880.79</v>
      </c>
      <c r="H94" s="28"/>
      <c r="I94" s="28">
        <v>88608.4528</v>
      </c>
      <c r="J94" s="28">
        <v>98692.59</v>
      </c>
      <c r="K94" s="28">
        <v>157875.45</v>
      </c>
      <c r="L94" s="28">
        <v>185279.84</v>
      </c>
      <c r="M94" s="28"/>
      <c r="N94" s="28">
        <v>94193.2836</v>
      </c>
      <c r="O94" s="28">
        <v>99669.22</v>
      </c>
      <c r="P94" s="28">
        <v>169807.76</v>
      </c>
      <c r="Q94" s="28">
        <v>188160.63</v>
      </c>
      <c r="R94" s="28"/>
      <c r="S94" s="28">
        <v>222104.4068</v>
      </c>
      <c r="T94" s="28">
        <v>315695.6357</v>
      </c>
      <c r="U94" s="28">
        <v>379232.6</v>
      </c>
      <c r="V94" s="28">
        <v>484225.06</v>
      </c>
      <c r="W94" s="28"/>
      <c r="X94" s="28">
        <v>316297.69039999996</v>
      </c>
      <c r="Y94" s="28">
        <v>415364.85569999996</v>
      </c>
      <c r="Z94" s="28">
        <v>549040.36</v>
      </c>
      <c r="AA94" s="28">
        <v>672385.69</v>
      </c>
      <c r="AB94" s="28"/>
      <c r="AC94" s="28">
        <v>6819.085225885226</v>
      </c>
      <c r="AD94" s="28">
        <v>1130.3472222222222</v>
      </c>
      <c r="AE94" s="28">
        <v>12844.251883745963</v>
      </c>
      <c r="AF94" s="28">
        <v>2880.79</v>
      </c>
      <c r="AG94" s="28"/>
      <c r="AH94" s="28">
        <v>109123.71034482757</v>
      </c>
      <c r="AI94" s="28">
        <v>114892.42142025611</v>
      </c>
      <c r="AJ94" s="28">
        <v>170676.16216216216</v>
      </c>
      <c r="AK94" s="28">
        <v>185279.84</v>
      </c>
      <c r="AL94" s="28"/>
      <c r="AM94" s="28">
        <v>115942.7955707128</v>
      </c>
      <c r="AN94" s="28">
        <v>116022.76864247833</v>
      </c>
      <c r="AO94" s="28">
        <v>183520.4140459081</v>
      </c>
      <c r="AP94" s="28">
        <v>188160.63</v>
      </c>
      <c r="AQ94" s="28"/>
      <c r="AR94" s="28">
        <v>275906.0954037267</v>
      </c>
      <c r="AS94" s="28">
        <v>363704.6494239631</v>
      </c>
      <c r="AT94" s="28">
        <v>411761.7806731813</v>
      </c>
      <c r="AU94" s="28">
        <v>484225.06</v>
      </c>
      <c r="AV94" s="28"/>
      <c r="AW94" s="28">
        <v>391848.89097443945</v>
      </c>
      <c r="AX94" s="28">
        <v>479727.41806644143</v>
      </c>
      <c r="AY94" s="28">
        <v>595282.1947190894</v>
      </c>
      <c r="AZ94" s="28">
        <v>672385.69</v>
      </c>
      <c r="BA94" s="20"/>
      <c r="BB94" s="22">
        <v>-0.5775401091828959</v>
      </c>
      <c r="BC94" s="22">
        <v>0.6978880154873894</v>
      </c>
      <c r="BD94" s="22">
        <v>0.6228747036312574</v>
      </c>
      <c r="BE94" s="22">
        <v>0.7550357460984878</v>
      </c>
      <c r="BF94" s="22">
        <v>0.715931078247865</v>
      </c>
      <c r="BG94" s="41"/>
    </row>
    <row r="95" spans="1:59" s="2" customFormat="1" ht="12.75">
      <c r="A95" s="18">
        <v>90</v>
      </c>
      <c r="B95" s="21">
        <v>3211</v>
      </c>
      <c r="C95" s="20" t="s">
        <v>124</v>
      </c>
      <c r="D95" s="28">
        <v>0</v>
      </c>
      <c r="E95" s="28">
        <v>0</v>
      </c>
      <c r="F95" s="28">
        <v>252.84</v>
      </c>
      <c r="G95" s="28">
        <v>0</v>
      </c>
      <c r="H95" s="28"/>
      <c r="I95" s="28">
        <v>1572.6908</v>
      </c>
      <c r="J95" s="28">
        <v>2930.05</v>
      </c>
      <c r="K95" s="28">
        <v>1604.83</v>
      </c>
      <c r="L95" s="28">
        <v>2631.68</v>
      </c>
      <c r="M95" s="28"/>
      <c r="N95" s="28">
        <v>1572.6908</v>
      </c>
      <c r="O95" s="28">
        <v>2930.05</v>
      </c>
      <c r="P95" s="28">
        <v>1857.67</v>
      </c>
      <c r="Q95" s="28">
        <v>2631.68</v>
      </c>
      <c r="R95" s="28"/>
      <c r="S95" s="28">
        <v>24631.797</v>
      </c>
      <c r="T95" s="28">
        <v>28478.1387</v>
      </c>
      <c r="U95" s="28">
        <v>32384.4</v>
      </c>
      <c r="V95" s="28">
        <v>36660.76</v>
      </c>
      <c r="W95" s="28"/>
      <c r="X95" s="28">
        <v>26204.4878</v>
      </c>
      <c r="Y95" s="28">
        <v>31408.1887</v>
      </c>
      <c r="Z95" s="28">
        <v>34242.07</v>
      </c>
      <c r="AA95" s="28">
        <v>39292.44</v>
      </c>
      <c r="AB95" s="28"/>
      <c r="AC95" s="28">
        <v>0</v>
      </c>
      <c r="AD95" s="28">
        <v>0</v>
      </c>
      <c r="AE95" s="28">
        <v>272.16361679224974</v>
      </c>
      <c r="AF95" s="28">
        <v>0</v>
      </c>
      <c r="AG95" s="28"/>
      <c r="AH95" s="28">
        <v>1936.811330049261</v>
      </c>
      <c r="AI95" s="28">
        <v>3411.0011641443543</v>
      </c>
      <c r="AJ95" s="28">
        <v>1734.9513513513511</v>
      </c>
      <c r="AK95" s="28">
        <v>2631.68</v>
      </c>
      <c r="AL95" s="28"/>
      <c r="AM95" s="28">
        <v>1936.811330049261</v>
      </c>
      <c r="AN95" s="28">
        <v>3411.0011641443543</v>
      </c>
      <c r="AO95" s="28">
        <v>2007.114968143601</v>
      </c>
      <c r="AP95" s="28">
        <v>2631.68</v>
      </c>
      <c r="AQ95" s="28"/>
      <c r="AR95" s="28">
        <v>30598.50559006211</v>
      </c>
      <c r="AS95" s="28">
        <v>32808.91555299539</v>
      </c>
      <c r="AT95" s="28">
        <v>35162.214983713355</v>
      </c>
      <c r="AU95" s="28">
        <v>36660.76</v>
      </c>
      <c r="AV95" s="28"/>
      <c r="AW95" s="28">
        <v>32535.31692011137</v>
      </c>
      <c r="AX95" s="28">
        <v>36219.91671713975</v>
      </c>
      <c r="AY95" s="28">
        <v>37169.329951856955</v>
      </c>
      <c r="AZ95" s="28">
        <v>39292.44</v>
      </c>
      <c r="BA95" s="20"/>
      <c r="BB95" s="22" t="s">
        <v>30</v>
      </c>
      <c r="BC95" s="22">
        <v>0.3587694160861117</v>
      </c>
      <c r="BD95" s="22">
        <v>0.3587694160861117</v>
      </c>
      <c r="BE95" s="22">
        <v>0.198122564910713</v>
      </c>
      <c r="BF95" s="22">
        <v>0.20768579253370612</v>
      </c>
      <c r="BG95" s="41"/>
    </row>
    <row r="96" spans="1:59" s="2" customFormat="1" ht="12.75">
      <c r="A96" s="18">
        <v>91</v>
      </c>
      <c r="B96" s="21">
        <v>3212</v>
      </c>
      <c r="C96" s="20" t="s">
        <v>125</v>
      </c>
      <c r="D96" s="28">
        <v>12868.6753</v>
      </c>
      <c r="E96" s="28">
        <v>16823.7</v>
      </c>
      <c r="F96" s="28">
        <v>33846.88</v>
      </c>
      <c r="G96" s="28">
        <v>61377.95</v>
      </c>
      <c r="H96" s="28"/>
      <c r="I96" s="28">
        <v>25216.8385</v>
      </c>
      <c r="J96" s="28">
        <v>28078.54</v>
      </c>
      <c r="K96" s="28">
        <v>22675.12</v>
      </c>
      <c r="L96" s="28">
        <v>31891.6</v>
      </c>
      <c r="M96" s="28"/>
      <c r="N96" s="28">
        <v>38085.5138</v>
      </c>
      <c r="O96" s="28">
        <v>44902.23</v>
      </c>
      <c r="P96" s="28">
        <v>56522</v>
      </c>
      <c r="Q96" s="28">
        <v>93269.55</v>
      </c>
      <c r="R96" s="28"/>
      <c r="S96" s="28">
        <v>157213.7556</v>
      </c>
      <c r="T96" s="28">
        <v>191610.931</v>
      </c>
      <c r="U96" s="28">
        <v>281813.8</v>
      </c>
      <c r="V96" s="28">
        <v>396827.77</v>
      </c>
      <c r="W96" s="28"/>
      <c r="X96" s="28">
        <v>195299.2694</v>
      </c>
      <c r="Y96" s="28">
        <v>236513.16100000002</v>
      </c>
      <c r="Z96" s="28">
        <v>338335.8</v>
      </c>
      <c r="AA96" s="28">
        <v>490097.32</v>
      </c>
      <c r="AB96" s="28"/>
      <c r="AC96" s="28">
        <v>15712.668253968255</v>
      </c>
      <c r="AD96" s="28">
        <v>19471.875</v>
      </c>
      <c r="AE96" s="28">
        <v>36433.670613562965</v>
      </c>
      <c r="AF96" s="28">
        <v>61377.95</v>
      </c>
      <c r="AG96" s="28"/>
      <c r="AH96" s="28">
        <v>31055.219827586207</v>
      </c>
      <c r="AI96" s="28">
        <v>32687.473806752037</v>
      </c>
      <c r="AJ96" s="28">
        <v>24513.64324324324</v>
      </c>
      <c r="AK96" s="28">
        <v>31891.6</v>
      </c>
      <c r="AL96" s="28"/>
      <c r="AM96" s="28">
        <v>46767.88808155446</v>
      </c>
      <c r="AN96" s="28">
        <v>52159.34880675204</v>
      </c>
      <c r="AO96" s="28">
        <v>60947.313856806206</v>
      </c>
      <c r="AP96" s="28">
        <v>93269.55</v>
      </c>
      <c r="AQ96" s="28"/>
      <c r="AR96" s="28">
        <v>195296.5908074534</v>
      </c>
      <c r="AS96" s="28">
        <v>220749.92050691246</v>
      </c>
      <c r="AT96" s="28">
        <v>305986.753528773</v>
      </c>
      <c r="AU96" s="28">
        <v>396827.77</v>
      </c>
      <c r="AV96" s="28"/>
      <c r="AW96" s="28">
        <v>242064.47888900788</v>
      </c>
      <c r="AX96" s="28">
        <v>272909.2693136645</v>
      </c>
      <c r="AY96" s="28">
        <v>366934.0673855792</v>
      </c>
      <c r="AZ96" s="28">
        <v>490097.32</v>
      </c>
      <c r="BA96" s="20"/>
      <c r="BB96" s="22">
        <v>2.9062716152298904</v>
      </c>
      <c r="BC96" s="22">
        <v>0.026932031943655454</v>
      </c>
      <c r="BD96" s="22">
        <v>0.994307500850911</v>
      </c>
      <c r="BE96" s="22">
        <v>2.0319236928781823</v>
      </c>
      <c r="BF96" s="22">
        <v>2.024656084401053</v>
      </c>
      <c r="BG96" s="41"/>
    </row>
    <row r="97" spans="1:59" s="2" customFormat="1" ht="12.75">
      <c r="A97" s="18">
        <v>92</v>
      </c>
      <c r="B97" s="21">
        <v>3213</v>
      </c>
      <c r="C97" s="20" t="s">
        <v>126</v>
      </c>
      <c r="D97" s="28">
        <v>0</v>
      </c>
      <c r="E97" s="28">
        <v>0</v>
      </c>
      <c r="F97" s="28">
        <v>0</v>
      </c>
      <c r="G97" s="28">
        <v>64.12</v>
      </c>
      <c r="H97" s="28"/>
      <c r="I97" s="28">
        <v>0.4296</v>
      </c>
      <c r="J97" s="28">
        <v>311.79</v>
      </c>
      <c r="K97" s="28">
        <v>26.48</v>
      </c>
      <c r="L97" s="28">
        <v>224.35</v>
      </c>
      <c r="M97" s="28"/>
      <c r="N97" s="28">
        <v>0.4296</v>
      </c>
      <c r="O97" s="28">
        <v>311.79</v>
      </c>
      <c r="P97" s="28">
        <v>26.48</v>
      </c>
      <c r="Q97" s="28">
        <v>288.47</v>
      </c>
      <c r="R97" s="28"/>
      <c r="S97" s="28">
        <v>3128.1407</v>
      </c>
      <c r="T97" s="28">
        <v>4675.1236</v>
      </c>
      <c r="U97" s="28">
        <v>8827.46</v>
      </c>
      <c r="V97" s="28">
        <v>13111.54</v>
      </c>
      <c r="W97" s="28"/>
      <c r="X97" s="28">
        <v>3128.5703</v>
      </c>
      <c r="Y97" s="28">
        <v>4986.9136</v>
      </c>
      <c r="Z97" s="28">
        <v>8853.94</v>
      </c>
      <c r="AA97" s="28">
        <v>13400.01</v>
      </c>
      <c r="AB97" s="28"/>
      <c r="AC97" s="28">
        <v>0</v>
      </c>
      <c r="AD97" s="28">
        <v>0</v>
      </c>
      <c r="AE97" s="28">
        <v>0</v>
      </c>
      <c r="AF97" s="28">
        <v>64.12</v>
      </c>
      <c r="AG97" s="28"/>
      <c r="AH97" s="28">
        <v>0.5290640394088669</v>
      </c>
      <c r="AI97" s="28">
        <v>362.96856810244475</v>
      </c>
      <c r="AJ97" s="28">
        <v>28.627027027027026</v>
      </c>
      <c r="AK97" s="28">
        <v>224.35</v>
      </c>
      <c r="AL97" s="28"/>
      <c r="AM97" s="28">
        <v>0.5290640394088669</v>
      </c>
      <c r="AN97" s="28">
        <v>362.96856810244475</v>
      </c>
      <c r="AO97" s="28">
        <v>28.627027027027026</v>
      </c>
      <c r="AP97" s="28">
        <v>288.47</v>
      </c>
      <c r="AQ97" s="28"/>
      <c r="AR97" s="28">
        <v>3885.889068322981</v>
      </c>
      <c r="AS97" s="28">
        <v>5386.087096774193</v>
      </c>
      <c r="AT97" s="28">
        <v>9584.647122692724</v>
      </c>
      <c r="AU97" s="28">
        <v>13111.54</v>
      </c>
      <c r="AV97" s="28"/>
      <c r="AW97" s="28">
        <v>3886.4181323623898</v>
      </c>
      <c r="AX97" s="28">
        <v>5749.055664876638</v>
      </c>
      <c r="AY97" s="28">
        <v>9613.274149719751</v>
      </c>
      <c r="AZ97" s="28">
        <v>13400.01</v>
      </c>
      <c r="BA97" s="20"/>
      <c r="BB97" s="22" t="s">
        <v>30</v>
      </c>
      <c r="BC97" s="22">
        <v>424.05074487895723</v>
      </c>
      <c r="BD97" s="22">
        <v>545.2459031657357</v>
      </c>
      <c r="BE97" s="22">
        <v>3.3741416107018463</v>
      </c>
      <c r="BF97" s="22">
        <v>3.4479074416665245</v>
      </c>
      <c r="BG97" s="41"/>
    </row>
    <row r="98" spans="1:59" s="2" customFormat="1" ht="12.75">
      <c r="A98" s="18">
        <v>93</v>
      </c>
      <c r="B98" s="21">
        <v>3214</v>
      </c>
      <c r="C98" s="20" t="s">
        <v>127</v>
      </c>
      <c r="D98" s="28">
        <v>1451.2</v>
      </c>
      <c r="E98" s="28">
        <v>2019.83</v>
      </c>
      <c r="F98" s="28">
        <v>2292</v>
      </c>
      <c r="G98" s="28">
        <v>2853.96</v>
      </c>
      <c r="H98" s="28"/>
      <c r="I98" s="28">
        <v>610.758</v>
      </c>
      <c r="J98" s="28">
        <v>832.77</v>
      </c>
      <c r="K98" s="28">
        <v>570.88</v>
      </c>
      <c r="L98" s="28">
        <v>541.79</v>
      </c>
      <c r="M98" s="28"/>
      <c r="N98" s="28">
        <v>2061.958</v>
      </c>
      <c r="O98" s="28">
        <v>2852.6</v>
      </c>
      <c r="P98" s="28">
        <v>2862.88</v>
      </c>
      <c r="Q98" s="28">
        <v>3395.75</v>
      </c>
      <c r="R98" s="28"/>
      <c r="S98" s="28">
        <v>11951.8119</v>
      </c>
      <c r="T98" s="28">
        <v>13999.8669</v>
      </c>
      <c r="U98" s="28">
        <v>21814.49</v>
      </c>
      <c r="V98" s="28">
        <v>23268.02</v>
      </c>
      <c r="W98" s="28"/>
      <c r="X98" s="28">
        <v>14013.769900000001</v>
      </c>
      <c r="Y98" s="28">
        <v>16852.4669</v>
      </c>
      <c r="Z98" s="28">
        <v>24677.37</v>
      </c>
      <c r="AA98" s="28">
        <v>26663.77</v>
      </c>
      <c r="AB98" s="28"/>
      <c r="AC98" s="28">
        <v>1771.916971916972</v>
      </c>
      <c r="AD98" s="28">
        <v>2337.7662037037035</v>
      </c>
      <c r="AE98" s="28">
        <v>2467.168998923574</v>
      </c>
      <c r="AF98" s="28">
        <v>2853.96</v>
      </c>
      <c r="AG98" s="28"/>
      <c r="AH98" s="28">
        <v>752.1650246305419</v>
      </c>
      <c r="AI98" s="28">
        <v>969.464493597206</v>
      </c>
      <c r="AJ98" s="28">
        <v>617.1675675675675</v>
      </c>
      <c r="AK98" s="28">
        <v>541.79</v>
      </c>
      <c r="AL98" s="28"/>
      <c r="AM98" s="28">
        <v>2524.081996547514</v>
      </c>
      <c r="AN98" s="28">
        <v>3307.2306973009095</v>
      </c>
      <c r="AO98" s="28">
        <v>3084.336566491141</v>
      </c>
      <c r="AP98" s="28">
        <v>3395.75</v>
      </c>
      <c r="AQ98" s="28"/>
      <c r="AR98" s="28">
        <v>14846.971304347826</v>
      </c>
      <c r="AS98" s="28">
        <v>16128.878917050692</v>
      </c>
      <c r="AT98" s="28">
        <v>23685.656894679698</v>
      </c>
      <c r="AU98" s="28">
        <v>23268.02</v>
      </c>
      <c r="AV98" s="28"/>
      <c r="AW98" s="28">
        <v>17371.05330089534</v>
      </c>
      <c r="AX98" s="28">
        <v>19436.1096143516</v>
      </c>
      <c r="AY98" s="28">
        <v>26769.993461170838</v>
      </c>
      <c r="AZ98" s="28">
        <v>26663.77</v>
      </c>
      <c r="BA98" s="20"/>
      <c r="BB98" s="22">
        <v>0.6106623759647187</v>
      </c>
      <c r="BC98" s="22">
        <v>-0.27969264422242535</v>
      </c>
      <c r="BD98" s="22">
        <v>0.34534060487922735</v>
      </c>
      <c r="BE98" s="22">
        <v>0.567189666028797</v>
      </c>
      <c r="BF98" s="22">
        <v>0.5349541296166362</v>
      </c>
      <c r="BG98" s="41"/>
    </row>
    <row r="99" spans="1:59" s="2" customFormat="1" ht="12.75">
      <c r="A99" s="18">
        <v>94</v>
      </c>
      <c r="B99" s="21">
        <v>3299</v>
      </c>
      <c r="C99" s="20" t="s">
        <v>128</v>
      </c>
      <c r="D99" s="28">
        <v>727.5919</v>
      </c>
      <c r="E99" s="28">
        <v>693.77</v>
      </c>
      <c r="F99" s="28">
        <v>2775.34</v>
      </c>
      <c r="G99" s="28">
        <v>1897.79</v>
      </c>
      <c r="H99" s="28"/>
      <c r="I99" s="28">
        <v>898.7921</v>
      </c>
      <c r="J99" s="28">
        <v>5432.66</v>
      </c>
      <c r="K99" s="28">
        <v>3898.64</v>
      </c>
      <c r="L99" s="28">
        <v>11121.38</v>
      </c>
      <c r="M99" s="28"/>
      <c r="N99" s="28">
        <v>1626.384</v>
      </c>
      <c r="O99" s="28">
        <v>6126.43</v>
      </c>
      <c r="P99" s="28">
        <v>6673.99</v>
      </c>
      <c r="Q99" s="28">
        <v>13019.17</v>
      </c>
      <c r="R99" s="28"/>
      <c r="S99" s="28">
        <v>17779.9275</v>
      </c>
      <c r="T99" s="28">
        <v>30520.4305</v>
      </c>
      <c r="U99" s="28">
        <v>40664.5</v>
      </c>
      <c r="V99" s="28">
        <v>63212.79</v>
      </c>
      <c r="W99" s="28"/>
      <c r="X99" s="28">
        <v>19406.311500000003</v>
      </c>
      <c r="Y99" s="28">
        <v>36646.860499999995</v>
      </c>
      <c r="Z99" s="28">
        <v>47338.49</v>
      </c>
      <c r="AA99" s="28">
        <v>76231.96</v>
      </c>
      <c r="AB99" s="28"/>
      <c r="AC99" s="28">
        <v>888.3905982905984</v>
      </c>
      <c r="AD99" s="28">
        <v>802.9745370370371</v>
      </c>
      <c r="AE99" s="28">
        <v>2987.448869752422</v>
      </c>
      <c r="AF99" s="28">
        <v>1897.79</v>
      </c>
      <c r="AG99" s="28"/>
      <c r="AH99" s="28">
        <v>1106.8868226600985</v>
      </c>
      <c r="AI99" s="28">
        <v>6324.400465657742</v>
      </c>
      <c r="AJ99" s="28">
        <v>4214.745945945946</v>
      </c>
      <c r="AK99" s="28">
        <v>11121.38</v>
      </c>
      <c r="AL99" s="28"/>
      <c r="AM99" s="28">
        <v>1995.277420950697</v>
      </c>
      <c r="AN99" s="28">
        <v>7127.375002694779</v>
      </c>
      <c r="AO99" s="28">
        <v>7202.194815698368</v>
      </c>
      <c r="AP99" s="28">
        <v>13019.17</v>
      </c>
      <c r="AQ99" s="28"/>
      <c r="AR99" s="28">
        <v>22086.86645962733</v>
      </c>
      <c r="AS99" s="28">
        <v>35161.786290322576</v>
      </c>
      <c r="AT99" s="28">
        <v>44152.55157437568</v>
      </c>
      <c r="AU99" s="28">
        <v>63212.79</v>
      </c>
      <c r="AV99" s="28"/>
      <c r="AW99" s="28">
        <v>24082.143880578027</v>
      </c>
      <c r="AX99" s="28">
        <v>42289.16129301736</v>
      </c>
      <c r="AY99" s="28">
        <v>51354.74639007405</v>
      </c>
      <c r="AZ99" s="28">
        <v>76231.96</v>
      </c>
      <c r="BA99" s="20"/>
      <c r="BB99" s="22">
        <v>2.136211260735585</v>
      </c>
      <c r="BC99" s="22">
        <v>9.04744095992833</v>
      </c>
      <c r="BD99" s="22">
        <v>6.524992396193562</v>
      </c>
      <c r="BE99" s="22">
        <v>2.8620080678056756</v>
      </c>
      <c r="BF99" s="22">
        <v>3.1654972405293282</v>
      </c>
      <c r="BG99" s="41"/>
    </row>
    <row r="100" spans="1:59" s="39" customFormat="1" ht="12.75">
      <c r="A100" s="24">
        <v>95</v>
      </c>
      <c r="B100" s="38">
        <v>33</v>
      </c>
      <c r="C100" s="12" t="s">
        <v>129</v>
      </c>
      <c r="D100" s="43">
        <v>861.7782</v>
      </c>
      <c r="E100" s="43">
        <v>830.85</v>
      </c>
      <c r="F100" s="43">
        <v>864.57</v>
      </c>
      <c r="G100" s="43">
        <v>2643.62</v>
      </c>
      <c r="H100" s="43"/>
      <c r="I100" s="43">
        <v>8616.9158</v>
      </c>
      <c r="J100" s="43">
        <v>8307.04</v>
      </c>
      <c r="K100" s="43">
        <v>3598.37</v>
      </c>
      <c r="L100" s="43">
        <v>4284.1</v>
      </c>
      <c r="M100" s="43"/>
      <c r="N100" s="43">
        <v>9478.694</v>
      </c>
      <c r="O100" s="43">
        <v>9137.89</v>
      </c>
      <c r="P100" s="43">
        <v>4462.94</v>
      </c>
      <c r="Q100" s="43">
        <v>6927.72</v>
      </c>
      <c r="R100" s="43"/>
      <c r="S100" s="43">
        <v>88172.9671</v>
      </c>
      <c r="T100" s="43">
        <v>128357.4995</v>
      </c>
      <c r="U100" s="43">
        <v>152038.56</v>
      </c>
      <c r="V100" s="43">
        <v>182862.34</v>
      </c>
      <c r="W100" s="43"/>
      <c r="X100" s="43">
        <v>97651.6611</v>
      </c>
      <c r="Y100" s="43">
        <v>137495.3895</v>
      </c>
      <c r="Z100" s="43">
        <v>156501.5</v>
      </c>
      <c r="AA100" s="43">
        <v>189790.06</v>
      </c>
      <c r="AB100" s="43"/>
      <c r="AC100" s="43">
        <v>1052.2322344322345</v>
      </c>
      <c r="AD100" s="43">
        <v>961.6319444444445</v>
      </c>
      <c r="AE100" s="43">
        <v>930.6458557588805</v>
      </c>
      <c r="AF100" s="43">
        <v>2643.62</v>
      </c>
      <c r="AG100" s="43"/>
      <c r="AH100" s="43">
        <v>10611.965270935962</v>
      </c>
      <c r="AI100" s="43">
        <v>9670.59371362049</v>
      </c>
      <c r="AJ100" s="43">
        <v>3890.129729729729</v>
      </c>
      <c r="AK100" s="43">
        <v>4284.1</v>
      </c>
      <c r="AL100" s="43"/>
      <c r="AM100" s="43">
        <v>11664.197505368196</v>
      </c>
      <c r="AN100" s="43">
        <v>10632.225658064935</v>
      </c>
      <c r="AO100" s="43">
        <v>4820.77558548861</v>
      </c>
      <c r="AP100" s="43">
        <v>6927.72</v>
      </c>
      <c r="AQ100" s="43"/>
      <c r="AR100" s="43">
        <v>109531.6361490683</v>
      </c>
      <c r="AS100" s="43">
        <v>147877.30357142858</v>
      </c>
      <c r="AT100" s="43">
        <v>165079.86970684037</v>
      </c>
      <c r="AU100" s="43">
        <v>182862.34</v>
      </c>
      <c r="AV100" s="43"/>
      <c r="AW100" s="43">
        <v>121195.8336544365</v>
      </c>
      <c r="AX100" s="43">
        <v>158509.52922949352</v>
      </c>
      <c r="AY100" s="43">
        <v>169900.645292329</v>
      </c>
      <c r="AZ100" s="43">
        <v>189790.06</v>
      </c>
      <c r="BA100" s="12"/>
      <c r="BB100" s="37">
        <v>2.512392144521641</v>
      </c>
      <c r="BC100" s="37">
        <v>-0.5962953241344194</v>
      </c>
      <c r="BD100" s="37">
        <v>-0.40606972774495065</v>
      </c>
      <c r="BE100" s="37">
        <v>0.6694933667486849</v>
      </c>
      <c r="BF100" s="37">
        <v>0.565978419201645</v>
      </c>
      <c r="BG100" s="44"/>
    </row>
    <row r="101" spans="1:59" s="2" customFormat="1" ht="12.75">
      <c r="A101" s="18">
        <v>96</v>
      </c>
      <c r="B101" s="21">
        <v>3301</v>
      </c>
      <c r="C101" s="20" t="s">
        <v>130</v>
      </c>
      <c r="D101" s="28">
        <v>698.7816</v>
      </c>
      <c r="E101" s="28">
        <v>0</v>
      </c>
      <c r="F101" s="28">
        <v>293.71</v>
      </c>
      <c r="G101" s="28">
        <v>1575.34</v>
      </c>
      <c r="H101" s="28"/>
      <c r="I101" s="28">
        <v>4276.8876</v>
      </c>
      <c r="J101" s="28">
        <v>5743.79</v>
      </c>
      <c r="K101" s="28">
        <v>2120.17</v>
      </c>
      <c r="L101" s="28">
        <v>2627.07</v>
      </c>
      <c r="M101" s="28"/>
      <c r="N101" s="28">
        <v>4975.6692</v>
      </c>
      <c r="O101" s="28">
        <v>5743.79</v>
      </c>
      <c r="P101" s="28">
        <v>2413.88</v>
      </c>
      <c r="Q101" s="28">
        <v>4202.41</v>
      </c>
      <c r="R101" s="28"/>
      <c r="S101" s="28">
        <v>47898.5154</v>
      </c>
      <c r="T101" s="28">
        <v>63031.1261</v>
      </c>
      <c r="U101" s="28">
        <v>87562.77</v>
      </c>
      <c r="V101" s="28">
        <v>101456.26</v>
      </c>
      <c r="W101" s="28"/>
      <c r="X101" s="28">
        <v>52874.18459999999</v>
      </c>
      <c r="Y101" s="28">
        <v>68774.9161</v>
      </c>
      <c r="Z101" s="28">
        <v>89976.65</v>
      </c>
      <c r="AA101" s="28">
        <v>105658.67</v>
      </c>
      <c r="AB101" s="28"/>
      <c r="AC101" s="28">
        <v>853.2131868131869</v>
      </c>
      <c r="AD101" s="28">
        <v>0</v>
      </c>
      <c r="AE101" s="28">
        <v>316.15715823466087</v>
      </c>
      <c r="AF101" s="28">
        <v>1575.34</v>
      </c>
      <c r="AG101" s="28"/>
      <c r="AH101" s="28">
        <v>5267.102955665025</v>
      </c>
      <c r="AI101" s="28">
        <v>6686.600698486613</v>
      </c>
      <c r="AJ101" s="28">
        <v>2292.0756756756755</v>
      </c>
      <c r="AK101" s="28">
        <v>2627.07</v>
      </c>
      <c r="AL101" s="28"/>
      <c r="AM101" s="28">
        <v>6120.316142478212</v>
      </c>
      <c r="AN101" s="28">
        <v>6686.600698486613</v>
      </c>
      <c r="AO101" s="28">
        <v>2608.2328339103365</v>
      </c>
      <c r="AP101" s="28">
        <v>4202.41</v>
      </c>
      <c r="AQ101" s="28"/>
      <c r="AR101" s="28">
        <v>59501.26136645962</v>
      </c>
      <c r="AS101" s="28">
        <v>72616.50472350231</v>
      </c>
      <c r="AT101" s="28">
        <v>95073.58306188925</v>
      </c>
      <c r="AU101" s="28">
        <v>101456.26</v>
      </c>
      <c r="AV101" s="28"/>
      <c r="AW101" s="28">
        <v>65621.57750893783</v>
      </c>
      <c r="AX101" s="28">
        <v>79303.10542198892</v>
      </c>
      <c r="AY101" s="28">
        <v>97681.81589579959</v>
      </c>
      <c r="AZ101" s="28">
        <v>105658.67</v>
      </c>
      <c r="BA101" s="20"/>
      <c r="BB101" s="22">
        <v>0.846361524115689</v>
      </c>
      <c r="BC101" s="22">
        <v>-0.5012305584088765</v>
      </c>
      <c r="BD101" s="22">
        <v>-0.3133671689223593</v>
      </c>
      <c r="BE101" s="22">
        <v>0.7051110794970485</v>
      </c>
      <c r="BF101" s="22">
        <v>0.6101208476070088</v>
      </c>
      <c r="BG101" s="41"/>
    </row>
    <row r="102" spans="1:59" s="2" customFormat="1" ht="12.75">
      <c r="A102" s="18">
        <v>97</v>
      </c>
      <c r="B102" s="21">
        <v>3302</v>
      </c>
      <c r="C102" s="20" t="s">
        <v>131</v>
      </c>
      <c r="D102" s="28">
        <v>0</v>
      </c>
      <c r="E102" s="28">
        <v>0</v>
      </c>
      <c r="F102" s="28">
        <v>570.86</v>
      </c>
      <c r="G102" s="28">
        <v>904.51</v>
      </c>
      <c r="H102" s="28"/>
      <c r="I102" s="28">
        <v>2379.7835</v>
      </c>
      <c r="J102" s="28">
        <v>601.02</v>
      </c>
      <c r="K102" s="28">
        <v>291.42</v>
      </c>
      <c r="L102" s="28">
        <v>1372.32</v>
      </c>
      <c r="M102" s="28"/>
      <c r="N102" s="28">
        <v>2379.7835</v>
      </c>
      <c r="O102" s="28">
        <v>601.02</v>
      </c>
      <c r="P102" s="28">
        <v>862.28</v>
      </c>
      <c r="Q102" s="28">
        <v>2276.83</v>
      </c>
      <c r="R102" s="28"/>
      <c r="S102" s="28">
        <v>17407.2337</v>
      </c>
      <c r="T102" s="28">
        <v>22588.745</v>
      </c>
      <c r="U102" s="28">
        <v>20515.62</v>
      </c>
      <c r="V102" s="28">
        <v>32969.21</v>
      </c>
      <c r="W102" s="28"/>
      <c r="X102" s="28">
        <v>19787.017200000002</v>
      </c>
      <c r="Y102" s="28">
        <v>23189.765</v>
      </c>
      <c r="Z102" s="28">
        <v>21377.9</v>
      </c>
      <c r="AA102" s="28">
        <v>35246.04</v>
      </c>
      <c r="AB102" s="28"/>
      <c r="AC102" s="28">
        <v>0</v>
      </c>
      <c r="AD102" s="28">
        <v>0</v>
      </c>
      <c r="AE102" s="28">
        <v>614.4886975242196</v>
      </c>
      <c r="AF102" s="28">
        <v>904.51</v>
      </c>
      <c r="AG102" s="28"/>
      <c r="AH102" s="28">
        <v>2930.767857142857</v>
      </c>
      <c r="AI102" s="28">
        <v>699.674039580908</v>
      </c>
      <c r="AJ102" s="28">
        <v>315.0486486486486</v>
      </c>
      <c r="AK102" s="28">
        <v>1372.32</v>
      </c>
      <c r="AL102" s="28"/>
      <c r="AM102" s="28">
        <v>2930.767857142857</v>
      </c>
      <c r="AN102" s="28">
        <v>699.674039580908</v>
      </c>
      <c r="AO102" s="28">
        <v>929.5373461728682</v>
      </c>
      <c r="AP102" s="28">
        <v>2276.83</v>
      </c>
      <c r="AQ102" s="28"/>
      <c r="AR102" s="28">
        <v>21623.892795031057</v>
      </c>
      <c r="AS102" s="28">
        <v>26023.899769585252</v>
      </c>
      <c r="AT102" s="28">
        <v>22275.374592833876</v>
      </c>
      <c r="AU102" s="28">
        <v>32969.21</v>
      </c>
      <c r="AV102" s="28"/>
      <c r="AW102" s="28">
        <v>24554.660652173916</v>
      </c>
      <c r="AX102" s="28">
        <v>26723.57380916616</v>
      </c>
      <c r="AY102" s="28">
        <v>23204.911939006743</v>
      </c>
      <c r="AZ102" s="28">
        <v>35246.04</v>
      </c>
      <c r="BA102" s="20"/>
      <c r="BB102" s="22" t="s">
        <v>30</v>
      </c>
      <c r="BC102" s="22">
        <v>-0.5317541112458339</v>
      </c>
      <c r="BD102" s="22">
        <v>-0.22312850727807798</v>
      </c>
      <c r="BE102" s="22">
        <v>0.52466580890449</v>
      </c>
      <c r="BF102" s="22">
        <v>0.43541140719774263</v>
      </c>
      <c r="BG102" s="41"/>
    </row>
    <row r="103" spans="1:59" s="2" customFormat="1" ht="12.75">
      <c r="A103" s="18">
        <v>98</v>
      </c>
      <c r="B103" s="21">
        <v>3303</v>
      </c>
      <c r="C103" s="20" t="s">
        <v>132</v>
      </c>
      <c r="D103" s="28">
        <v>0</v>
      </c>
      <c r="E103" s="28">
        <v>0</v>
      </c>
      <c r="F103" s="28">
        <v>0</v>
      </c>
      <c r="G103" s="28">
        <v>98</v>
      </c>
      <c r="H103" s="28"/>
      <c r="I103" s="28">
        <v>1289.9447</v>
      </c>
      <c r="J103" s="28">
        <v>698.2</v>
      </c>
      <c r="K103" s="28">
        <v>649.28</v>
      </c>
      <c r="L103" s="28">
        <v>12.16</v>
      </c>
      <c r="M103" s="28"/>
      <c r="N103" s="28">
        <v>1289.9447</v>
      </c>
      <c r="O103" s="28">
        <v>698.2</v>
      </c>
      <c r="P103" s="28">
        <v>649.28</v>
      </c>
      <c r="Q103" s="28">
        <v>110.16</v>
      </c>
      <c r="R103" s="28"/>
      <c r="S103" s="28">
        <v>10733.1634</v>
      </c>
      <c r="T103" s="28">
        <v>22500.8144</v>
      </c>
      <c r="U103" s="28">
        <v>21782.99</v>
      </c>
      <c r="V103" s="28">
        <v>23046.64</v>
      </c>
      <c r="W103" s="28"/>
      <c r="X103" s="28">
        <v>12023.1081</v>
      </c>
      <c r="Y103" s="28">
        <v>23199.0144</v>
      </c>
      <c r="Z103" s="28">
        <v>22432.27</v>
      </c>
      <c r="AA103" s="28">
        <v>23156.8</v>
      </c>
      <c r="AB103" s="28"/>
      <c r="AC103" s="28">
        <v>0</v>
      </c>
      <c r="AD103" s="28">
        <v>0</v>
      </c>
      <c r="AE103" s="28">
        <v>0</v>
      </c>
      <c r="AF103" s="28">
        <v>98</v>
      </c>
      <c r="AG103" s="28"/>
      <c r="AH103" s="28">
        <v>1588.6018472906403</v>
      </c>
      <c r="AI103" s="28">
        <v>812.8055878928988</v>
      </c>
      <c r="AJ103" s="28">
        <v>701.9243243243243</v>
      </c>
      <c r="AK103" s="28">
        <v>12.16</v>
      </c>
      <c r="AL103" s="28"/>
      <c r="AM103" s="28">
        <v>1588.6018472906403</v>
      </c>
      <c r="AN103" s="28">
        <v>812.8055878928988</v>
      </c>
      <c r="AO103" s="28">
        <v>701.9243243243243</v>
      </c>
      <c r="AP103" s="28">
        <v>110.16</v>
      </c>
      <c r="AQ103" s="28"/>
      <c r="AR103" s="28">
        <v>13333.122236024843</v>
      </c>
      <c r="AS103" s="28">
        <v>25922.59723502304</v>
      </c>
      <c r="AT103" s="28">
        <v>23651.454940282303</v>
      </c>
      <c r="AU103" s="28">
        <v>23046.64</v>
      </c>
      <c r="AV103" s="28"/>
      <c r="AW103" s="28">
        <v>14921.724083315483</v>
      </c>
      <c r="AX103" s="28">
        <v>26735.402822915938</v>
      </c>
      <c r="AY103" s="28">
        <v>24353.37926460663</v>
      </c>
      <c r="AZ103" s="28">
        <v>23156.8</v>
      </c>
      <c r="BA103" s="20"/>
      <c r="BB103" s="22" t="s">
        <v>30</v>
      </c>
      <c r="BC103" s="22">
        <v>-0.9923454703135723</v>
      </c>
      <c r="BD103" s="22">
        <v>-0.930656004090718</v>
      </c>
      <c r="BE103" s="22">
        <v>0.7285253665289397</v>
      </c>
      <c r="BF103" s="22">
        <v>0.5518850148082051</v>
      </c>
      <c r="BG103" s="41"/>
    </row>
    <row r="104" spans="1:59" s="2" customFormat="1" ht="12.75">
      <c r="A104" s="18">
        <v>99</v>
      </c>
      <c r="B104" s="21">
        <v>3399</v>
      </c>
      <c r="C104" s="20" t="s">
        <v>133</v>
      </c>
      <c r="D104" s="28">
        <v>162.9966</v>
      </c>
      <c r="E104" s="28">
        <v>830.85</v>
      </c>
      <c r="F104" s="28">
        <v>0</v>
      </c>
      <c r="G104" s="28">
        <v>65.77</v>
      </c>
      <c r="H104" s="28"/>
      <c r="I104" s="28">
        <v>670.3</v>
      </c>
      <c r="J104" s="28">
        <v>1264.03</v>
      </c>
      <c r="K104" s="28">
        <v>537.5</v>
      </c>
      <c r="L104" s="28">
        <v>272.55</v>
      </c>
      <c r="M104" s="28"/>
      <c r="N104" s="28">
        <v>833.2966</v>
      </c>
      <c r="O104" s="28">
        <v>2094.88</v>
      </c>
      <c r="P104" s="28">
        <v>537.5</v>
      </c>
      <c r="Q104" s="28">
        <v>338.32</v>
      </c>
      <c r="R104" s="28"/>
      <c r="S104" s="28">
        <v>12134.0546</v>
      </c>
      <c r="T104" s="28">
        <v>20236.814</v>
      </c>
      <c r="U104" s="28">
        <v>22177.18</v>
      </c>
      <c r="V104" s="28">
        <v>25390.24</v>
      </c>
      <c r="W104" s="28"/>
      <c r="X104" s="28">
        <v>12967.3512</v>
      </c>
      <c r="Y104" s="28">
        <v>22331.694</v>
      </c>
      <c r="Z104" s="28">
        <v>22714.68</v>
      </c>
      <c r="AA104" s="28">
        <v>25728.56</v>
      </c>
      <c r="AB104" s="28"/>
      <c r="AC104" s="28">
        <v>199.01904761904763</v>
      </c>
      <c r="AD104" s="28">
        <v>961.6319444444445</v>
      </c>
      <c r="AE104" s="28">
        <v>0</v>
      </c>
      <c r="AF104" s="28">
        <v>65.77</v>
      </c>
      <c r="AG104" s="28"/>
      <c r="AH104" s="28">
        <v>825.4926108374383</v>
      </c>
      <c r="AI104" s="28">
        <v>1471.5133876600698</v>
      </c>
      <c r="AJ104" s="28">
        <v>581.081081081081</v>
      </c>
      <c r="AK104" s="28">
        <v>272.55</v>
      </c>
      <c r="AL104" s="28"/>
      <c r="AM104" s="28">
        <v>1024.511658456486</v>
      </c>
      <c r="AN104" s="28">
        <v>2433.145332104514</v>
      </c>
      <c r="AO104" s="28">
        <v>581.081081081081</v>
      </c>
      <c r="AP104" s="28">
        <v>338.32</v>
      </c>
      <c r="AQ104" s="28"/>
      <c r="AR104" s="28">
        <v>15073.359751552793</v>
      </c>
      <c r="AS104" s="28">
        <v>23314.30184331797</v>
      </c>
      <c r="AT104" s="28">
        <v>24079.45711183496</v>
      </c>
      <c r="AU104" s="28">
        <v>25390.24</v>
      </c>
      <c r="AV104" s="28"/>
      <c r="AW104" s="28">
        <v>16097.871410009278</v>
      </c>
      <c r="AX104" s="28">
        <v>25747.447175422487</v>
      </c>
      <c r="AY104" s="28">
        <v>24660.53819291604</v>
      </c>
      <c r="AZ104" s="28">
        <v>25728.56</v>
      </c>
      <c r="BA104" s="20"/>
      <c r="BB104" s="22">
        <v>-0.6695291190122985</v>
      </c>
      <c r="BC104" s="22">
        <v>-0.669833507384753</v>
      </c>
      <c r="BD104" s="22">
        <v>-0.6697743776681782</v>
      </c>
      <c r="BE104" s="22">
        <v>0.6844446373267519</v>
      </c>
      <c r="BF104" s="22">
        <v>0.5982585116192807</v>
      </c>
      <c r="BG104" s="41"/>
    </row>
    <row r="105" spans="1:59" s="39" customFormat="1" ht="12.75">
      <c r="A105" s="24">
        <v>100</v>
      </c>
      <c r="B105" s="38">
        <v>34</v>
      </c>
      <c r="C105" s="12" t="s">
        <v>134</v>
      </c>
      <c r="D105" s="43">
        <v>48835.2027</v>
      </c>
      <c r="E105" s="43">
        <v>49981.78</v>
      </c>
      <c r="F105" s="43">
        <v>37045.42</v>
      </c>
      <c r="G105" s="43">
        <v>34294.78</v>
      </c>
      <c r="H105" s="43"/>
      <c r="I105" s="43">
        <v>2959.1471</v>
      </c>
      <c r="J105" s="43">
        <v>7735.68</v>
      </c>
      <c r="K105" s="43">
        <v>10400.79</v>
      </c>
      <c r="L105" s="43">
        <v>5893.78</v>
      </c>
      <c r="M105" s="43"/>
      <c r="N105" s="43">
        <v>51794.3498</v>
      </c>
      <c r="O105" s="43">
        <v>57717.46</v>
      </c>
      <c r="P105" s="43">
        <v>47446.21</v>
      </c>
      <c r="Q105" s="43">
        <v>40188.56</v>
      </c>
      <c r="R105" s="43"/>
      <c r="S105" s="43">
        <v>66890.9135</v>
      </c>
      <c r="T105" s="43">
        <v>83788.0601</v>
      </c>
      <c r="U105" s="43">
        <v>104712.03</v>
      </c>
      <c r="V105" s="43">
        <v>134755.66</v>
      </c>
      <c r="W105" s="43"/>
      <c r="X105" s="43">
        <v>118685.26329999999</v>
      </c>
      <c r="Y105" s="43">
        <v>141505.5201</v>
      </c>
      <c r="Z105" s="43">
        <v>152158.24</v>
      </c>
      <c r="AA105" s="43">
        <v>174944.22</v>
      </c>
      <c r="AB105" s="43"/>
      <c r="AC105" s="43">
        <v>59627.84212454213</v>
      </c>
      <c r="AD105" s="43">
        <v>57849.28240740741</v>
      </c>
      <c r="AE105" s="43">
        <v>39876.66307857911</v>
      </c>
      <c r="AF105" s="43">
        <v>34294.78</v>
      </c>
      <c r="AG105" s="43"/>
      <c r="AH105" s="43">
        <v>3644.2698275862067</v>
      </c>
      <c r="AI105" s="43">
        <v>9005.448195576251</v>
      </c>
      <c r="AJ105" s="43">
        <v>11244.097297297298</v>
      </c>
      <c r="AK105" s="43">
        <v>5893.78</v>
      </c>
      <c r="AL105" s="43"/>
      <c r="AM105" s="43">
        <v>63272.11195212833</v>
      </c>
      <c r="AN105" s="43">
        <v>66854.73060298366</v>
      </c>
      <c r="AO105" s="43">
        <v>51120.76037587641</v>
      </c>
      <c r="AP105" s="43">
        <v>40188.56</v>
      </c>
      <c r="AQ105" s="43"/>
      <c r="AR105" s="43">
        <v>83094.30248447203</v>
      </c>
      <c r="AS105" s="43">
        <v>96530.02315668203</v>
      </c>
      <c r="AT105" s="43">
        <v>113693.84364820847</v>
      </c>
      <c r="AU105" s="43">
        <v>134755.66</v>
      </c>
      <c r="AV105" s="43"/>
      <c r="AW105" s="43">
        <v>146366.41443660037</v>
      </c>
      <c r="AX105" s="43">
        <v>163384.7537596657</v>
      </c>
      <c r="AY105" s="43">
        <v>164814.60402408487</v>
      </c>
      <c r="AZ105" s="43">
        <v>174944.22</v>
      </c>
      <c r="BA105" s="12"/>
      <c r="BB105" s="37">
        <v>-0.42485290800277564</v>
      </c>
      <c r="BC105" s="37">
        <v>0.6172732203816431</v>
      </c>
      <c r="BD105" s="37">
        <v>-0.36482980004829535</v>
      </c>
      <c r="BE105" s="37">
        <v>0.6217196121861905</v>
      </c>
      <c r="BF105" s="37">
        <v>0.19524838176437198</v>
      </c>
      <c r="BG105" s="44"/>
    </row>
    <row r="106" spans="1:59" s="2" customFormat="1" ht="12.75">
      <c r="A106" s="18">
        <v>101</v>
      </c>
      <c r="B106" s="21">
        <v>3401</v>
      </c>
      <c r="C106" s="20" t="s">
        <v>135</v>
      </c>
      <c r="D106" s="28">
        <v>30.3309</v>
      </c>
      <c r="E106" s="28">
        <v>1501.86</v>
      </c>
      <c r="F106" s="28">
        <v>928.13</v>
      </c>
      <c r="G106" s="28">
        <v>1087.82</v>
      </c>
      <c r="H106" s="28"/>
      <c r="I106" s="28">
        <v>0</v>
      </c>
      <c r="J106" s="28">
        <v>0</v>
      </c>
      <c r="K106" s="28">
        <v>205.2</v>
      </c>
      <c r="L106" s="28">
        <v>0</v>
      </c>
      <c r="M106" s="28"/>
      <c r="N106" s="28">
        <v>30.3309</v>
      </c>
      <c r="O106" s="28">
        <v>1501.86</v>
      </c>
      <c r="P106" s="28">
        <v>1133.33</v>
      </c>
      <c r="Q106" s="28">
        <v>1087.82</v>
      </c>
      <c r="R106" s="28"/>
      <c r="S106" s="28">
        <v>5030.2833</v>
      </c>
      <c r="T106" s="28">
        <v>4838.9408</v>
      </c>
      <c r="U106" s="28">
        <v>4634.94</v>
      </c>
      <c r="V106" s="28">
        <v>7847.48</v>
      </c>
      <c r="W106" s="28"/>
      <c r="X106" s="28">
        <v>5060.6142</v>
      </c>
      <c r="Y106" s="28">
        <v>6340.8008</v>
      </c>
      <c r="Z106" s="28">
        <v>5768.27</v>
      </c>
      <c r="AA106" s="28">
        <v>8935.3</v>
      </c>
      <c r="AB106" s="28"/>
      <c r="AC106" s="28">
        <v>37.034065934065936</v>
      </c>
      <c r="AD106" s="28">
        <v>1738.2638888888887</v>
      </c>
      <c r="AE106" s="28">
        <v>999.0635091496232</v>
      </c>
      <c r="AF106" s="28">
        <v>1087.82</v>
      </c>
      <c r="AG106" s="28"/>
      <c r="AH106" s="28">
        <v>0</v>
      </c>
      <c r="AI106" s="28">
        <v>0</v>
      </c>
      <c r="AJ106" s="28">
        <v>221.8378378378378</v>
      </c>
      <c r="AK106" s="28">
        <v>0</v>
      </c>
      <c r="AL106" s="28"/>
      <c r="AM106" s="28">
        <v>37.034065934065936</v>
      </c>
      <c r="AN106" s="28">
        <v>1738.2638888888887</v>
      </c>
      <c r="AO106" s="28">
        <v>1220.901346987461</v>
      </c>
      <c r="AP106" s="28">
        <v>1087.82</v>
      </c>
      <c r="AQ106" s="28"/>
      <c r="AR106" s="28">
        <v>6248.7991304347825</v>
      </c>
      <c r="AS106" s="28">
        <v>5574.816589861752</v>
      </c>
      <c r="AT106" s="28">
        <v>5032.508143322475</v>
      </c>
      <c r="AU106" s="28">
        <v>7847.48</v>
      </c>
      <c r="AV106" s="28"/>
      <c r="AW106" s="28">
        <v>6285.833196368849</v>
      </c>
      <c r="AX106" s="28">
        <v>7313.08047875064</v>
      </c>
      <c r="AY106" s="28">
        <v>6253.409490309936</v>
      </c>
      <c r="AZ106" s="28">
        <v>8935.3</v>
      </c>
      <c r="BA106" s="20"/>
      <c r="BB106" s="22">
        <v>29.37349633542031</v>
      </c>
      <c r="BC106" s="22" t="s">
        <v>30</v>
      </c>
      <c r="BD106" s="22">
        <v>29.37349633542031</v>
      </c>
      <c r="BE106" s="22">
        <v>0.2558380956396631</v>
      </c>
      <c r="BF106" s="22">
        <v>0.4214981086615015</v>
      </c>
      <c r="BG106" s="41"/>
    </row>
    <row r="107" spans="1:59" s="2" customFormat="1" ht="12.75">
      <c r="A107" s="18">
        <v>102</v>
      </c>
      <c r="B107" s="21">
        <v>3402</v>
      </c>
      <c r="C107" s="20" t="s">
        <v>136</v>
      </c>
      <c r="D107" s="28">
        <v>40641.6877</v>
      </c>
      <c r="E107" s="28">
        <v>40266.87</v>
      </c>
      <c r="F107" s="28">
        <v>27920.32</v>
      </c>
      <c r="G107" s="28">
        <v>27690.04</v>
      </c>
      <c r="H107" s="28"/>
      <c r="I107" s="28">
        <v>2635.5885</v>
      </c>
      <c r="J107" s="28">
        <v>7030.81</v>
      </c>
      <c r="K107" s="28">
        <v>9868.85</v>
      </c>
      <c r="L107" s="28">
        <v>5893.78</v>
      </c>
      <c r="M107" s="28"/>
      <c r="N107" s="28">
        <v>43277.2762</v>
      </c>
      <c r="O107" s="28">
        <v>47297.68</v>
      </c>
      <c r="P107" s="28">
        <v>37789.17</v>
      </c>
      <c r="Q107" s="28">
        <v>33583.82</v>
      </c>
      <c r="R107" s="28"/>
      <c r="S107" s="28">
        <v>44974.3244</v>
      </c>
      <c r="T107" s="28">
        <v>57660.4005</v>
      </c>
      <c r="U107" s="28">
        <v>71839.14</v>
      </c>
      <c r="V107" s="28">
        <v>92090.72</v>
      </c>
      <c r="W107" s="28"/>
      <c r="X107" s="28">
        <v>88251.6006</v>
      </c>
      <c r="Y107" s="28">
        <v>104958.08050000001</v>
      </c>
      <c r="Z107" s="28">
        <v>109628.31</v>
      </c>
      <c r="AA107" s="28">
        <v>125674.54</v>
      </c>
      <c r="AB107" s="28"/>
      <c r="AC107" s="28">
        <v>49623.55030525031</v>
      </c>
      <c r="AD107" s="28">
        <v>46605.17361111112</v>
      </c>
      <c r="AE107" s="28">
        <v>30054.165769644776</v>
      </c>
      <c r="AF107" s="28">
        <v>27690.04</v>
      </c>
      <c r="AG107" s="28"/>
      <c r="AH107" s="28">
        <v>3245.7986453201966</v>
      </c>
      <c r="AI107" s="28">
        <v>8184.877764842841</v>
      </c>
      <c r="AJ107" s="28">
        <v>10669.027027027027</v>
      </c>
      <c r="AK107" s="28">
        <v>5893.78</v>
      </c>
      <c r="AL107" s="28"/>
      <c r="AM107" s="28">
        <v>52869.34895057051</v>
      </c>
      <c r="AN107" s="28">
        <v>54790.05137595396</v>
      </c>
      <c r="AO107" s="28">
        <v>40723.19279667181</v>
      </c>
      <c r="AP107" s="28">
        <v>33583.82</v>
      </c>
      <c r="AQ107" s="28"/>
      <c r="AR107" s="28">
        <v>55868.72596273291</v>
      </c>
      <c r="AS107" s="28">
        <v>66429.03283410138</v>
      </c>
      <c r="AT107" s="28">
        <v>78001.23778501629</v>
      </c>
      <c r="AU107" s="28">
        <v>92090.72</v>
      </c>
      <c r="AV107" s="28"/>
      <c r="AW107" s="28">
        <v>108738.07491330343</v>
      </c>
      <c r="AX107" s="28">
        <v>121219.08421005534</v>
      </c>
      <c r="AY107" s="28">
        <v>118724.4305816881</v>
      </c>
      <c r="AZ107" s="28">
        <v>125674.54</v>
      </c>
      <c r="BA107" s="20"/>
      <c r="BB107" s="22">
        <v>-0.4419980063967669</v>
      </c>
      <c r="BC107" s="22">
        <v>0.8158181218350287</v>
      </c>
      <c r="BD107" s="22">
        <v>-0.3647771219691254</v>
      </c>
      <c r="BE107" s="22">
        <v>0.6483411499562184</v>
      </c>
      <c r="BF107" s="22">
        <v>0.15575468942410442</v>
      </c>
      <c r="BG107" s="41"/>
    </row>
    <row r="108" spans="1:59" s="2" customFormat="1" ht="12.75">
      <c r="A108" s="18">
        <v>103</v>
      </c>
      <c r="B108" s="21">
        <v>3403</v>
      </c>
      <c r="C108" s="20" t="s">
        <v>137</v>
      </c>
      <c r="D108" s="28">
        <v>0</v>
      </c>
      <c r="E108" s="28">
        <v>0</v>
      </c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>
        <v>2621.7403</v>
      </c>
      <c r="T108" s="28">
        <v>1506.8387</v>
      </c>
      <c r="U108" s="28">
        <v>1984.29</v>
      </c>
      <c r="V108" s="28">
        <v>3291.24</v>
      </c>
      <c r="W108" s="28"/>
      <c r="X108" s="28">
        <v>2621.7403</v>
      </c>
      <c r="Y108" s="28">
        <v>1506.8387</v>
      </c>
      <c r="Z108" s="28">
        <v>1984.29</v>
      </c>
      <c r="AA108" s="28">
        <v>3291.24</v>
      </c>
      <c r="AB108" s="28"/>
      <c r="AC108" s="28">
        <v>0</v>
      </c>
      <c r="AD108" s="28">
        <v>0</v>
      </c>
      <c r="AE108" s="28">
        <v>0</v>
      </c>
      <c r="AF108" s="28"/>
      <c r="AG108" s="28"/>
      <c r="AH108" s="28">
        <v>0</v>
      </c>
      <c r="AI108" s="28">
        <v>0</v>
      </c>
      <c r="AJ108" s="28">
        <v>0</v>
      </c>
      <c r="AK108" s="28"/>
      <c r="AL108" s="28"/>
      <c r="AM108" s="28">
        <v>0</v>
      </c>
      <c r="AN108" s="28">
        <v>0</v>
      </c>
      <c r="AO108" s="28">
        <v>0</v>
      </c>
      <c r="AP108" s="28">
        <v>0</v>
      </c>
      <c r="AQ108" s="28"/>
      <c r="AR108" s="28">
        <v>3256.820248447205</v>
      </c>
      <c r="AS108" s="28">
        <v>1735.9892857142856</v>
      </c>
      <c r="AT108" s="28">
        <v>2154.4951140065145</v>
      </c>
      <c r="AU108" s="28">
        <v>3291.24</v>
      </c>
      <c r="AV108" s="28"/>
      <c r="AW108" s="28">
        <v>3256.820248447205</v>
      </c>
      <c r="AX108" s="28">
        <v>1735.9892857142856</v>
      </c>
      <c r="AY108" s="28">
        <v>2154.4951140065145</v>
      </c>
      <c r="AZ108" s="28">
        <v>3291.24</v>
      </c>
      <c r="BA108" s="20"/>
      <c r="BB108" s="22" t="s">
        <v>30</v>
      </c>
      <c r="BC108" s="22" t="s">
        <v>30</v>
      </c>
      <c r="BD108" s="22" t="s">
        <v>30</v>
      </c>
      <c r="BE108" s="22">
        <v>0.010568514356666059</v>
      </c>
      <c r="BF108" s="22">
        <v>0.010568514356666059</v>
      </c>
      <c r="BG108" s="41"/>
    </row>
    <row r="109" spans="1:59" s="2" customFormat="1" ht="12.75">
      <c r="A109" s="18">
        <v>104</v>
      </c>
      <c r="B109" s="21">
        <v>3404</v>
      </c>
      <c r="C109" s="20" t="s">
        <v>138</v>
      </c>
      <c r="D109" s="28">
        <v>8084.4029</v>
      </c>
      <c r="E109" s="28">
        <v>7999.28</v>
      </c>
      <c r="F109" s="28">
        <v>7680.98</v>
      </c>
      <c r="G109" s="28">
        <v>4904.03</v>
      </c>
      <c r="H109" s="28"/>
      <c r="I109" s="28">
        <v>323.5586</v>
      </c>
      <c r="J109" s="28">
        <v>704.87</v>
      </c>
      <c r="K109" s="28">
        <v>178.14</v>
      </c>
      <c r="L109" s="28">
        <v>0</v>
      </c>
      <c r="M109" s="28"/>
      <c r="N109" s="28">
        <v>8407.9615</v>
      </c>
      <c r="O109" s="28">
        <v>8704.15</v>
      </c>
      <c r="P109" s="28">
        <v>7859.12</v>
      </c>
      <c r="Q109" s="28">
        <v>4904.03</v>
      </c>
      <c r="R109" s="28"/>
      <c r="S109" s="28">
        <v>8842.3267</v>
      </c>
      <c r="T109" s="28">
        <v>10647.0339</v>
      </c>
      <c r="U109" s="28">
        <v>13761.2</v>
      </c>
      <c r="V109" s="28">
        <v>16060.18</v>
      </c>
      <c r="W109" s="28"/>
      <c r="X109" s="28">
        <v>17250.2882</v>
      </c>
      <c r="Y109" s="28">
        <v>19351.1839</v>
      </c>
      <c r="Z109" s="28">
        <v>21620.32</v>
      </c>
      <c r="AA109" s="28">
        <v>20964.21</v>
      </c>
      <c r="AB109" s="28"/>
      <c r="AC109" s="28">
        <v>9871.065811965813</v>
      </c>
      <c r="AD109" s="28">
        <v>9258.425925925925</v>
      </c>
      <c r="AE109" s="28">
        <v>8268.008611410118</v>
      </c>
      <c r="AF109" s="28">
        <v>4904.03</v>
      </c>
      <c r="AG109" s="28"/>
      <c r="AH109" s="28">
        <v>398.47118226600986</v>
      </c>
      <c r="AI109" s="28">
        <v>820.570430733411</v>
      </c>
      <c r="AJ109" s="28">
        <v>192.58378378378376</v>
      </c>
      <c r="AK109" s="28">
        <v>0</v>
      </c>
      <c r="AL109" s="28"/>
      <c r="AM109" s="28">
        <v>10269.536994231823</v>
      </c>
      <c r="AN109" s="28">
        <v>10078.996356659336</v>
      </c>
      <c r="AO109" s="28">
        <v>8460.592395193902</v>
      </c>
      <c r="AP109" s="28">
        <v>4904.03</v>
      </c>
      <c r="AQ109" s="28"/>
      <c r="AR109" s="28">
        <v>10984.256770186334</v>
      </c>
      <c r="AS109" s="28">
        <v>12266.168087557604</v>
      </c>
      <c r="AT109" s="28">
        <v>14941.58523344191</v>
      </c>
      <c r="AU109" s="28">
        <v>16060.18</v>
      </c>
      <c r="AV109" s="28"/>
      <c r="AW109" s="28">
        <v>21253.79376441816</v>
      </c>
      <c r="AX109" s="28">
        <v>22345.16444421694</v>
      </c>
      <c r="AY109" s="28">
        <v>23402.177628635814</v>
      </c>
      <c r="AZ109" s="28">
        <v>20964.21</v>
      </c>
      <c r="BA109" s="20"/>
      <c r="BB109" s="22">
        <v>-0.5031914391599657</v>
      </c>
      <c r="BC109" s="22">
        <v>-1</v>
      </c>
      <c r="BD109" s="22">
        <v>-0.5224682473265847</v>
      </c>
      <c r="BE109" s="22">
        <v>0.4621089379111045</v>
      </c>
      <c r="BF109" s="22">
        <v>-0.013625038787332344</v>
      </c>
      <c r="BG109" s="41"/>
    </row>
    <row r="110" spans="1:59" s="2" customFormat="1" ht="12.75">
      <c r="A110" s="18">
        <v>105</v>
      </c>
      <c r="B110" s="21">
        <v>3499</v>
      </c>
      <c r="C110" s="20" t="s">
        <v>139</v>
      </c>
      <c r="D110" s="28">
        <v>78.7812</v>
      </c>
      <c r="E110" s="28">
        <v>213.77</v>
      </c>
      <c r="F110" s="28">
        <v>515.99</v>
      </c>
      <c r="G110" s="28">
        <v>612.89</v>
      </c>
      <c r="H110" s="28"/>
      <c r="I110" s="28">
        <v>0</v>
      </c>
      <c r="J110" s="28">
        <v>0</v>
      </c>
      <c r="K110" s="28">
        <v>148.6</v>
      </c>
      <c r="L110" s="28">
        <v>0</v>
      </c>
      <c r="M110" s="28"/>
      <c r="N110" s="28">
        <v>78.7812</v>
      </c>
      <c r="O110" s="28">
        <v>213.77</v>
      </c>
      <c r="P110" s="28">
        <v>664.59</v>
      </c>
      <c r="Q110" s="28">
        <v>612.89</v>
      </c>
      <c r="R110" s="28"/>
      <c r="S110" s="28">
        <v>5422.2388</v>
      </c>
      <c r="T110" s="28">
        <v>9134.8462</v>
      </c>
      <c r="U110" s="28">
        <v>12492.47</v>
      </c>
      <c r="V110" s="28">
        <v>15466.04</v>
      </c>
      <c r="W110" s="28"/>
      <c r="X110" s="28">
        <v>5501.02</v>
      </c>
      <c r="Y110" s="28">
        <v>9348.6162</v>
      </c>
      <c r="Z110" s="28">
        <v>13157.06</v>
      </c>
      <c r="AA110" s="28">
        <v>16078.93</v>
      </c>
      <c r="AB110" s="28"/>
      <c r="AC110" s="28">
        <v>96.1919413919414</v>
      </c>
      <c r="AD110" s="28">
        <v>247.4189814814815</v>
      </c>
      <c r="AE110" s="28">
        <v>555.4251883745964</v>
      </c>
      <c r="AF110" s="28">
        <v>612.89</v>
      </c>
      <c r="AG110" s="28"/>
      <c r="AH110" s="28">
        <v>0</v>
      </c>
      <c r="AI110" s="28">
        <v>0</v>
      </c>
      <c r="AJ110" s="28">
        <v>160.64864864864865</v>
      </c>
      <c r="AK110" s="28">
        <v>0</v>
      </c>
      <c r="AL110" s="28"/>
      <c r="AM110" s="28">
        <v>96.1919413919414</v>
      </c>
      <c r="AN110" s="28">
        <v>247.4189814814815</v>
      </c>
      <c r="AO110" s="28">
        <v>716.073837023245</v>
      </c>
      <c r="AP110" s="28">
        <v>612.89</v>
      </c>
      <c r="AQ110" s="28"/>
      <c r="AR110" s="28">
        <v>6735.700372670807</v>
      </c>
      <c r="AS110" s="28">
        <v>10524.016359447005</v>
      </c>
      <c r="AT110" s="28">
        <v>13564.02823018458</v>
      </c>
      <c r="AU110" s="28">
        <v>15466.04</v>
      </c>
      <c r="AV110" s="28"/>
      <c r="AW110" s="28">
        <v>6831.8923140627485</v>
      </c>
      <c r="AX110" s="28">
        <v>10771.435340928487</v>
      </c>
      <c r="AY110" s="28">
        <v>14280.102067207825</v>
      </c>
      <c r="AZ110" s="28">
        <v>16078.93</v>
      </c>
      <c r="BA110" s="20"/>
      <c r="BB110" s="22">
        <v>5.3715316598376255</v>
      </c>
      <c r="BC110" s="22" t="s">
        <v>30</v>
      </c>
      <c r="BD110" s="22">
        <v>5.3715316598376255</v>
      </c>
      <c r="BE110" s="22">
        <v>2.2961294511779897</v>
      </c>
      <c r="BF110" s="22">
        <v>2.3535104566714518</v>
      </c>
      <c r="BG110" s="41"/>
    </row>
    <row r="111" spans="1:59" s="39" customFormat="1" ht="12.75">
      <c r="A111" s="24">
        <v>106</v>
      </c>
      <c r="B111" s="38">
        <v>35</v>
      </c>
      <c r="C111" s="12" t="s">
        <v>140</v>
      </c>
      <c r="D111" s="43">
        <v>2653.6542</v>
      </c>
      <c r="E111" s="43">
        <v>3050.74</v>
      </c>
      <c r="F111" s="43">
        <v>3600.25</v>
      </c>
      <c r="G111" s="43">
        <v>1768.25</v>
      </c>
      <c r="H111" s="43"/>
      <c r="I111" s="43">
        <v>4277.9063</v>
      </c>
      <c r="J111" s="43">
        <v>3537.57</v>
      </c>
      <c r="K111" s="43">
        <v>2947.76</v>
      </c>
      <c r="L111" s="43">
        <v>4289.9</v>
      </c>
      <c r="M111" s="43"/>
      <c r="N111" s="43">
        <v>6931.5605</v>
      </c>
      <c r="O111" s="43">
        <v>6588.31</v>
      </c>
      <c r="P111" s="43">
        <v>6548.01</v>
      </c>
      <c r="Q111" s="43">
        <v>6058.15</v>
      </c>
      <c r="R111" s="43"/>
      <c r="S111" s="43">
        <v>112010.8394</v>
      </c>
      <c r="T111" s="43">
        <v>137226.8401</v>
      </c>
      <c r="U111" s="43">
        <v>195047.51</v>
      </c>
      <c r="V111" s="43">
        <v>240761.25</v>
      </c>
      <c r="W111" s="43"/>
      <c r="X111" s="43">
        <v>118942.39989999999</v>
      </c>
      <c r="Y111" s="43">
        <v>143815.1501</v>
      </c>
      <c r="Z111" s="43">
        <v>201595.52</v>
      </c>
      <c r="AA111" s="43">
        <v>246819.4</v>
      </c>
      <c r="AB111" s="43"/>
      <c r="AC111" s="43">
        <v>3240.1150183150185</v>
      </c>
      <c r="AD111" s="43">
        <v>3530.949074074074</v>
      </c>
      <c r="AE111" s="43">
        <v>3875.4036598493003</v>
      </c>
      <c r="AF111" s="43">
        <v>1768.25</v>
      </c>
      <c r="AG111" s="43"/>
      <c r="AH111" s="43">
        <v>5268.3575123152705</v>
      </c>
      <c r="AI111" s="43">
        <v>4118.242142025611</v>
      </c>
      <c r="AJ111" s="43">
        <v>3186.7675675675678</v>
      </c>
      <c r="AK111" s="43">
        <v>4289.9</v>
      </c>
      <c r="AL111" s="43"/>
      <c r="AM111" s="43">
        <v>8508.47253063029</v>
      </c>
      <c r="AN111" s="43">
        <v>7649.191216099685</v>
      </c>
      <c r="AO111" s="43">
        <v>7062.171227416868</v>
      </c>
      <c r="AP111" s="43">
        <v>6058.15</v>
      </c>
      <c r="AQ111" s="43"/>
      <c r="AR111" s="43">
        <v>139143.89987577638</v>
      </c>
      <c r="AS111" s="43">
        <v>158095.4379032258</v>
      </c>
      <c r="AT111" s="43">
        <v>211777.96959826275</v>
      </c>
      <c r="AU111" s="43">
        <v>240761.25</v>
      </c>
      <c r="AV111" s="43"/>
      <c r="AW111" s="43">
        <v>147652.37240640668</v>
      </c>
      <c r="AX111" s="43">
        <v>165744.6291193255</v>
      </c>
      <c r="AY111" s="43">
        <v>218840.1408256796</v>
      </c>
      <c r="AZ111" s="43">
        <v>246819.4</v>
      </c>
      <c r="BA111" s="12"/>
      <c r="BB111" s="37">
        <v>-0.45426320053306124</v>
      </c>
      <c r="BC111" s="37">
        <v>-0.18572344606986835</v>
      </c>
      <c r="BD111" s="37">
        <v>-0.2879861833965133</v>
      </c>
      <c r="BE111" s="37">
        <v>0.7303040249335015</v>
      </c>
      <c r="BF111" s="37">
        <v>0.6716250201564011</v>
      </c>
      <c r="BG111" s="44"/>
    </row>
    <row r="112" spans="1:59" s="2" customFormat="1" ht="12.75">
      <c r="A112" s="18">
        <v>107</v>
      </c>
      <c r="B112" s="21">
        <v>3501</v>
      </c>
      <c r="C112" s="20" t="s">
        <v>141</v>
      </c>
      <c r="D112" s="28">
        <v>0</v>
      </c>
      <c r="E112" s="28">
        <v>0</v>
      </c>
      <c r="F112" s="28">
        <v>0</v>
      </c>
      <c r="G112" s="28">
        <v>0</v>
      </c>
      <c r="H112" s="28"/>
      <c r="I112" s="28">
        <v>6</v>
      </c>
      <c r="J112" s="28">
        <v>28.9</v>
      </c>
      <c r="K112" s="28">
        <v>0</v>
      </c>
      <c r="L112" s="28">
        <v>0</v>
      </c>
      <c r="M112" s="28"/>
      <c r="N112" s="28">
        <v>6</v>
      </c>
      <c r="O112" s="28">
        <v>28.9</v>
      </c>
      <c r="P112" s="28">
        <v>0</v>
      </c>
      <c r="Q112" s="28">
        <v>0</v>
      </c>
      <c r="R112" s="28"/>
      <c r="S112" s="28">
        <v>23399.605</v>
      </c>
      <c r="T112" s="28">
        <v>22814.0177</v>
      </c>
      <c r="U112" s="28">
        <v>38122.67</v>
      </c>
      <c r="V112" s="28">
        <v>37064.11</v>
      </c>
      <c r="W112" s="28"/>
      <c r="X112" s="28">
        <v>23405.605</v>
      </c>
      <c r="Y112" s="28">
        <v>22842.9177</v>
      </c>
      <c r="Z112" s="28">
        <v>38122.67</v>
      </c>
      <c r="AA112" s="28">
        <v>37064.11</v>
      </c>
      <c r="AB112" s="28"/>
      <c r="AC112" s="28">
        <v>0</v>
      </c>
      <c r="AD112" s="28">
        <v>0</v>
      </c>
      <c r="AE112" s="28">
        <v>0</v>
      </c>
      <c r="AF112" s="28">
        <v>0</v>
      </c>
      <c r="AG112" s="28"/>
      <c r="AH112" s="28">
        <v>7.389162561576354</v>
      </c>
      <c r="AI112" s="28">
        <v>33.64377182770664</v>
      </c>
      <c r="AJ112" s="28">
        <v>0</v>
      </c>
      <c r="AK112" s="28">
        <v>0</v>
      </c>
      <c r="AL112" s="28"/>
      <c r="AM112" s="28">
        <v>7.389162561576354</v>
      </c>
      <c r="AN112" s="28">
        <v>33.64377182770664</v>
      </c>
      <c r="AO112" s="28">
        <v>0</v>
      </c>
      <c r="AP112" s="28">
        <v>0</v>
      </c>
      <c r="AQ112" s="28"/>
      <c r="AR112" s="28">
        <v>29067.832298136644</v>
      </c>
      <c r="AS112" s="28">
        <v>26283.43052995392</v>
      </c>
      <c r="AT112" s="28">
        <v>41392.692725298584</v>
      </c>
      <c r="AU112" s="28">
        <v>37064.11</v>
      </c>
      <c r="AV112" s="28"/>
      <c r="AW112" s="28">
        <v>29075.22146069822</v>
      </c>
      <c r="AX112" s="28">
        <v>26317.074301781628</v>
      </c>
      <c r="AY112" s="28">
        <v>41392.692725298584</v>
      </c>
      <c r="AZ112" s="28">
        <v>37064.11</v>
      </c>
      <c r="BA112" s="20"/>
      <c r="BB112" s="22" t="s">
        <v>30</v>
      </c>
      <c r="BC112" s="22">
        <v>-1</v>
      </c>
      <c r="BD112" s="22">
        <v>-1</v>
      </c>
      <c r="BE112" s="22">
        <v>0.27509026541259995</v>
      </c>
      <c r="BF112" s="22">
        <v>0.274766214596184</v>
      </c>
      <c r="BG112" s="41"/>
    </row>
    <row r="113" spans="1:59" s="2" customFormat="1" ht="12.75">
      <c r="A113" s="18">
        <v>108</v>
      </c>
      <c r="B113" s="21">
        <v>3502</v>
      </c>
      <c r="C113" s="20" t="s">
        <v>112</v>
      </c>
      <c r="D113" s="28">
        <v>2252.6428</v>
      </c>
      <c r="E113" s="28">
        <v>2167.7</v>
      </c>
      <c r="F113" s="28">
        <v>1776.54</v>
      </c>
      <c r="G113" s="28">
        <v>1224.34</v>
      </c>
      <c r="H113" s="28"/>
      <c r="I113" s="28">
        <v>3886.3158</v>
      </c>
      <c r="J113" s="28">
        <v>2372.07</v>
      </c>
      <c r="K113" s="28">
        <v>479.42</v>
      </c>
      <c r="L113" s="28">
        <v>2295</v>
      </c>
      <c r="M113" s="28"/>
      <c r="N113" s="28">
        <v>6138.9586</v>
      </c>
      <c r="O113" s="28">
        <v>4539.77</v>
      </c>
      <c r="P113" s="28">
        <v>2255.95</v>
      </c>
      <c r="Q113" s="28">
        <v>3519.34</v>
      </c>
      <c r="R113" s="28"/>
      <c r="S113" s="28">
        <v>61288.8039</v>
      </c>
      <c r="T113" s="28">
        <v>76966.0766</v>
      </c>
      <c r="U113" s="28">
        <v>106088.92</v>
      </c>
      <c r="V113" s="28">
        <v>131370.93</v>
      </c>
      <c r="W113" s="28"/>
      <c r="X113" s="28">
        <v>67427.7625</v>
      </c>
      <c r="Y113" s="28">
        <v>81505.8466</v>
      </c>
      <c r="Z113" s="28">
        <v>108344.87</v>
      </c>
      <c r="AA113" s="28">
        <v>134890.27</v>
      </c>
      <c r="AB113" s="28"/>
      <c r="AC113" s="28">
        <v>2750.4796092796096</v>
      </c>
      <c r="AD113" s="28">
        <v>2508.912037037037</v>
      </c>
      <c r="AE113" s="28">
        <v>1912.3143164693217</v>
      </c>
      <c r="AF113" s="28">
        <v>1224.34</v>
      </c>
      <c r="AG113" s="28"/>
      <c r="AH113" s="28">
        <v>4786.103201970443</v>
      </c>
      <c r="AI113" s="28">
        <v>2761.431897555297</v>
      </c>
      <c r="AJ113" s="28">
        <v>518.2918918918919</v>
      </c>
      <c r="AK113" s="28">
        <v>2295</v>
      </c>
      <c r="AL113" s="28"/>
      <c r="AM113" s="28">
        <v>7536.582811250052</v>
      </c>
      <c r="AN113" s="28">
        <v>5270.343934592334</v>
      </c>
      <c r="AO113" s="28">
        <v>2430.6062083612137</v>
      </c>
      <c r="AP113" s="28">
        <v>3519.34</v>
      </c>
      <c r="AQ113" s="28"/>
      <c r="AR113" s="28">
        <v>76135.16012422359</v>
      </c>
      <c r="AS113" s="28">
        <v>88670.59516129033</v>
      </c>
      <c r="AT113" s="28">
        <v>115188.8382193268</v>
      </c>
      <c r="AU113" s="28">
        <v>131370.93</v>
      </c>
      <c r="AV113" s="28"/>
      <c r="AW113" s="28">
        <v>83671.74293547364</v>
      </c>
      <c r="AX113" s="28">
        <v>93940.93909588267</v>
      </c>
      <c r="AY113" s="28">
        <v>117619.44442768802</v>
      </c>
      <c r="AZ113" s="28">
        <v>134890.27</v>
      </c>
      <c r="BA113" s="20"/>
      <c r="BB113" s="22">
        <v>-0.5548630879249921</v>
      </c>
      <c r="BC113" s="22">
        <v>-0.5204867293594617</v>
      </c>
      <c r="BD113" s="22">
        <v>-0.533032398350803</v>
      </c>
      <c r="BE113" s="22">
        <v>0.7254962068202477</v>
      </c>
      <c r="BF113" s="22">
        <v>0.6121364903803341</v>
      </c>
      <c r="BG113" s="41"/>
    </row>
    <row r="114" spans="1:59" s="2" customFormat="1" ht="12.75">
      <c r="A114" s="18">
        <v>109</v>
      </c>
      <c r="B114" s="21">
        <v>3503</v>
      </c>
      <c r="C114" s="20" t="s">
        <v>113</v>
      </c>
      <c r="D114" s="28">
        <v>126.6971</v>
      </c>
      <c r="E114" s="28">
        <v>0</v>
      </c>
      <c r="F114" s="28">
        <v>696.1</v>
      </c>
      <c r="G114" s="28">
        <v>543.91</v>
      </c>
      <c r="H114" s="28"/>
      <c r="I114" s="28">
        <v>0</v>
      </c>
      <c r="J114" s="28">
        <v>271.05</v>
      </c>
      <c r="K114" s="28">
        <v>0</v>
      </c>
      <c r="L114" s="28">
        <v>0</v>
      </c>
      <c r="M114" s="28"/>
      <c r="N114" s="28">
        <v>126.6971</v>
      </c>
      <c r="O114" s="28">
        <v>271.05</v>
      </c>
      <c r="P114" s="28">
        <v>696.1</v>
      </c>
      <c r="Q114" s="28">
        <v>543.91</v>
      </c>
      <c r="R114" s="28"/>
      <c r="S114" s="28">
        <v>17597.2371</v>
      </c>
      <c r="T114" s="28">
        <v>20542.16</v>
      </c>
      <c r="U114" s="28">
        <v>24825.85</v>
      </c>
      <c r="V114" s="28">
        <v>31719.1</v>
      </c>
      <c r="W114" s="28"/>
      <c r="X114" s="28">
        <v>17723.9342</v>
      </c>
      <c r="Y114" s="28">
        <v>20813.21</v>
      </c>
      <c r="Z114" s="28">
        <v>25521.95</v>
      </c>
      <c r="AA114" s="28">
        <v>32263.01</v>
      </c>
      <c r="AB114" s="28"/>
      <c r="AC114" s="28">
        <v>154.69731379731383</v>
      </c>
      <c r="AD114" s="28">
        <v>0</v>
      </c>
      <c r="AE114" s="28">
        <v>749.3003229278794</v>
      </c>
      <c r="AF114" s="28">
        <v>543.91</v>
      </c>
      <c r="AG114" s="28"/>
      <c r="AH114" s="28">
        <v>0</v>
      </c>
      <c r="AI114" s="28">
        <v>315.54132712456345</v>
      </c>
      <c r="AJ114" s="28">
        <v>0</v>
      </c>
      <c r="AK114" s="28">
        <v>0</v>
      </c>
      <c r="AL114" s="28"/>
      <c r="AM114" s="28">
        <v>154.69731379731383</v>
      </c>
      <c r="AN114" s="28">
        <v>315.54132712456345</v>
      </c>
      <c r="AO114" s="28">
        <v>749.3003229278794</v>
      </c>
      <c r="AP114" s="28">
        <v>543.91</v>
      </c>
      <c r="AQ114" s="28"/>
      <c r="AR114" s="28">
        <v>21859.921863354033</v>
      </c>
      <c r="AS114" s="28">
        <v>23666.082949308755</v>
      </c>
      <c r="AT114" s="28">
        <v>26955.32030401737</v>
      </c>
      <c r="AU114" s="28">
        <v>31719.1</v>
      </c>
      <c r="AV114" s="28"/>
      <c r="AW114" s="28">
        <v>22014.619177151348</v>
      </c>
      <c r="AX114" s="28">
        <v>23981.62427643332</v>
      </c>
      <c r="AY114" s="28">
        <v>27704.62062694525</v>
      </c>
      <c r="AZ114" s="28">
        <v>32263.01</v>
      </c>
      <c r="BA114" s="20"/>
      <c r="BB114" s="22">
        <v>3.5159627963070967</v>
      </c>
      <c r="BC114" s="22" t="s">
        <v>30</v>
      </c>
      <c r="BD114" s="22">
        <v>3.5159627963070967</v>
      </c>
      <c r="BE114" s="22">
        <v>0.45101616548656964</v>
      </c>
      <c r="BF114" s="22">
        <v>0.46552660031863313</v>
      </c>
      <c r="BG114" s="41"/>
    </row>
    <row r="115" spans="1:59" s="2" customFormat="1" ht="12.75">
      <c r="A115" s="18">
        <v>110</v>
      </c>
      <c r="B115" s="21">
        <v>3504</v>
      </c>
      <c r="C115" s="20" t="s">
        <v>114</v>
      </c>
      <c r="D115" s="28">
        <v>0</v>
      </c>
      <c r="E115" s="28">
        <v>14.51</v>
      </c>
      <c r="F115" s="28">
        <v>101.19</v>
      </c>
      <c r="G115" s="28">
        <v>0</v>
      </c>
      <c r="H115" s="28"/>
      <c r="I115" s="28">
        <v>140</v>
      </c>
      <c r="J115" s="28">
        <v>658</v>
      </c>
      <c r="K115" s="28">
        <v>1695.7</v>
      </c>
      <c r="L115" s="28">
        <v>1799</v>
      </c>
      <c r="M115" s="28"/>
      <c r="N115" s="28">
        <v>140</v>
      </c>
      <c r="O115" s="28">
        <v>672.51</v>
      </c>
      <c r="P115" s="28">
        <v>1796.89</v>
      </c>
      <c r="Q115" s="28">
        <v>1799</v>
      </c>
      <c r="R115" s="28"/>
      <c r="S115" s="28">
        <v>503.2787</v>
      </c>
      <c r="T115" s="28">
        <v>3377.1284</v>
      </c>
      <c r="U115" s="28">
        <v>7007.85</v>
      </c>
      <c r="V115" s="28">
        <v>5357.12</v>
      </c>
      <c r="W115" s="28"/>
      <c r="X115" s="28">
        <v>643.2787000000001</v>
      </c>
      <c r="Y115" s="28">
        <v>4049.6384</v>
      </c>
      <c r="Z115" s="28">
        <v>8804.74</v>
      </c>
      <c r="AA115" s="28">
        <v>7156.12</v>
      </c>
      <c r="AB115" s="28"/>
      <c r="AC115" s="28">
        <v>0</v>
      </c>
      <c r="AD115" s="28">
        <v>16.79398148148148</v>
      </c>
      <c r="AE115" s="28">
        <v>108.92357373519913</v>
      </c>
      <c r="AF115" s="28">
        <v>0</v>
      </c>
      <c r="AG115" s="28"/>
      <c r="AH115" s="28">
        <v>172.41379310344826</v>
      </c>
      <c r="AI115" s="28">
        <v>766.0069848661234</v>
      </c>
      <c r="AJ115" s="28">
        <v>1833.1891891891892</v>
      </c>
      <c r="AK115" s="28">
        <v>1799</v>
      </c>
      <c r="AL115" s="28"/>
      <c r="AM115" s="28">
        <v>172.41379310344826</v>
      </c>
      <c r="AN115" s="28">
        <v>782.8009663476049</v>
      </c>
      <c r="AO115" s="28">
        <v>1942.1127629243883</v>
      </c>
      <c r="AP115" s="28">
        <v>1799</v>
      </c>
      <c r="AQ115" s="28"/>
      <c r="AR115" s="28">
        <v>625.1909316770186</v>
      </c>
      <c r="AS115" s="28">
        <v>3890.7009216589863</v>
      </c>
      <c r="AT115" s="28">
        <v>7608.957654723127</v>
      </c>
      <c r="AU115" s="28">
        <v>5357.12</v>
      </c>
      <c r="AV115" s="28"/>
      <c r="AW115" s="28">
        <v>797.6047247804669</v>
      </c>
      <c r="AX115" s="28">
        <v>4673.501888006591</v>
      </c>
      <c r="AY115" s="28">
        <v>9551.070417647516</v>
      </c>
      <c r="AZ115" s="28">
        <v>7156.12</v>
      </c>
      <c r="BA115" s="20"/>
      <c r="BB115" s="22" t="s">
        <v>30</v>
      </c>
      <c r="BC115" s="22">
        <v>10.4342</v>
      </c>
      <c r="BD115" s="22">
        <v>10.4342</v>
      </c>
      <c r="BE115" s="22">
        <v>8.568774319278761</v>
      </c>
      <c r="BF115" s="22">
        <v>8.972013050661973</v>
      </c>
      <c r="BG115" s="41"/>
    </row>
    <row r="116" spans="1:59" s="2" customFormat="1" ht="12.75">
      <c r="A116" s="18">
        <v>111</v>
      </c>
      <c r="B116" s="21">
        <v>3505</v>
      </c>
      <c r="C116" s="20" t="s">
        <v>115</v>
      </c>
      <c r="D116" s="28">
        <v>217.9332</v>
      </c>
      <c r="E116" s="28">
        <v>587.44</v>
      </c>
      <c r="F116" s="28">
        <v>672.04</v>
      </c>
      <c r="G116" s="28">
        <v>0</v>
      </c>
      <c r="H116" s="28"/>
      <c r="I116" s="28">
        <v>215.3017</v>
      </c>
      <c r="J116" s="28">
        <v>135.25</v>
      </c>
      <c r="K116" s="28">
        <v>755</v>
      </c>
      <c r="L116" s="28">
        <v>195.9</v>
      </c>
      <c r="M116" s="28"/>
      <c r="N116" s="28">
        <v>433.2349</v>
      </c>
      <c r="O116" s="28">
        <v>722.7</v>
      </c>
      <c r="P116" s="28">
        <v>1427.04</v>
      </c>
      <c r="Q116" s="28">
        <v>195.9</v>
      </c>
      <c r="R116" s="28"/>
      <c r="S116" s="28">
        <v>6219.7972</v>
      </c>
      <c r="T116" s="28">
        <v>8977.9121</v>
      </c>
      <c r="U116" s="28">
        <v>12410.03</v>
      </c>
      <c r="V116" s="28">
        <v>27437.76</v>
      </c>
      <c r="W116" s="28"/>
      <c r="X116" s="28">
        <v>6653.0321</v>
      </c>
      <c r="Y116" s="28">
        <v>9700.6121</v>
      </c>
      <c r="Z116" s="28">
        <v>13837.07</v>
      </c>
      <c r="AA116" s="28">
        <v>27633.66</v>
      </c>
      <c r="AB116" s="28"/>
      <c r="AC116" s="28">
        <v>266.0967032967033</v>
      </c>
      <c r="AD116" s="28">
        <v>679.9074074074075</v>
      </c>
      <c r="AE116" s="28">
        <v>723.4015069967706</v>
      </c>
      <c r="AF116" s="28">
        <v>0</v>
      </c>
      <c r="AG116" s="28"/>
      <c r="AH116" s="28">
        <v>265.1498768472906</v>
      </c>
      <c r="AI116" s="28">
        <v>157.45052386495925</v>
      </c>
      <c r="AJ116" s="28">
        <v>816.2162162162161</v>
      </c>
      <c r="AK116" s="28">
        <v>195.9</v>
      </c>
      <c r="AL116" s="28"/>
      <c r="AM116" s="28">
        <v>531.2465801439939</v>
      </c>
      <c r="AN116" s="28">
        <v>837.3579312723667</v>
      </c>
      <c r="AO116" s="28">
        <v>1539.6177232129867</v>
      </c>
      <c r="AP116" s="28">
        <v>195.9</v>
      </c>
      <c r="AQ116" s="28"/>
      <c r="AR116" s="28">
        <v>7726.456149068323</v>
      </c>
      <c r="AS116" s="28">
        <v>10343.216705069124</v>
      </c>
      <c r="AT116" s="28">
        <v>13474.516829533117</v>
      </c>
      <c r="AU116" s="28">
        <v>27437.76</v>
      </c>
      <c r="AV116" s="28"/>
      <c r="AW116" s="28">
        <v>8257.702729212317</v>
      </c>
      <c r="AX116" s="28">
        <v>11180.574636341491</v>
      </c>
      <c r="AY116" s="28">
        <v>15014.134552746104</v>
      </c>
      <c r="AZ116" s="28">
        <v>27633.66</v>
      </c>
      <c r="BA116" s="20"/>
      <c r="BB116" s="22">
        <v>-1</v>
      </c>
      <c r="BC116" s="22">
        <v>-0.2611725778291578</v>
      </c>
      <c r="BD116" s="22">
        <v>-0.6312446850069106</v>
      </c>
      <c r="BE116" s="22">
        <v>3.551144207724329</v>
      </c>
      <c r="BF116" s="22">
        <v>3.3464101223023697</v>
      </c>
      <c r="BG116" s="41"/>
    </row>
    <row r="117" spans="1:59" s="2" customFormat="1" ht="12.75">
      <c r="A117" s="18">
        <v>112</v>
      </c>
      <c r="B117" s="21">
        <v>3506</v>
      </c>
      <c r="C117" s="20" t="s">
        <v>116</v>
      </c>
      <c r="D117" s="28">
        <v>56.3811</v>
      </c>
      <c r="E117" s="28">
        <v>104.5</v>
      </c>
      <c r="F117" s="28">
        <v>354.39</v>
      </c>
      <c r="G117" s="28">
        <v>0</v>
      </c>
      <c r="H117" s="28"/>
      <c r="I117" s="28">
        <v>30.2888</v>
      </c>
      <c r="J117" s="28">
        <v>72.3</v>
      </c>
      <c r="K117" s="28">
        <v>0</v>
      </c>
      <c r="L117" s="28">
        <v>0</v>
      </c>
      <c r="M117" s="28"/>
      <c r="N117" s="28">
        <v>86.6699</v>
      </c>
      <c r="O117" s="28">
        <v>176.8</v>
      </c>
      <c r="P117" s="28">
        <v>354.39</v>
      </c>
      <c r="Q117" s="28">
        <v>0</v>
      </c>
      <c r="R117" s="28"/>
      <c r="S117" s="28">
        <v>901.747</v>
      </c>
      <c r="T117" s="28">
        <v>2871.0377</v>
      </c>
      <c r="U117" s="28">
        <v>2769.29</v>
      </c>
      <c r="V117" s="28">
        <v>3910.57</v>
      </c>
      <c r="W117" s="28"/>
      <c r="X117" s="28">
        <v>988.4168999999999</v>
      </c>
      <c r="Y117" s="28">
        <v>3047.8377</v>
      </c>
      <c r="Z117" s="28">
        <v>3123.68</v>
      </c>
      <c r="AA117" s="28">
        <v>3910.57</v>
      </c>
      <c r="AB117" s="28"/>
      <c r="AC117" s="28">
        <v>68.84139194139195</v>
      </c>
      <c r="AD117" s="28">
        <v>120.94907407407408</v>
      </c>
      <c r="AE117" s="28">
        <v>381.47470398277716</v>
      </c>
      <c r="AF117" s="28">
        <v>0</v>
      </c>
      <c r="AG117" s="28"/>
      <c r="AH117" s="28">
        <v>37.30147783251231</v>
      </c>
      <c r="AI117" s="28">
        <v>84.16763678696158</v>
      </c>
      <c r="AJ117" s="28">
        <v>0</v>
      </c>
      <c r="AK117" s="28">
        <v>0</v>
      </c>
      <c r="AL117" s="28"/>
      <c r="AM117" s="28">
        <v>106.14286977390427</v>
      </c>
      <c r="AN117" s="28">
        <v>205.11671086103564</v>
      </c>
      <c r="AO117" s="28">
        <v>381.47470398277716</v>
      </c>
      <c r="AP117" s="28">
        <v>0</v>
      </c>
      <c r="AQ117" s="28"/>
      <c r="AR117" s="28">
        <v>1120.182608695652</v>
      </c>
      <c r="AS117" s="28">
        <v>3307.6471198156682</v>
      </c>
      <c r="AT117" s="28">
        <v>3006.829533116178</v>
      </c>
      <c r="AU117" s="28">
        <v>3910.57</v>
      </c>
      <c r="AV117" s="28"/>
      <c r="AW117" s="28">
        <v>1226.3254784695564</v>
      </c>
      <c r="AX117" s="28">
        <v>3512.763830676704</v>
      </c>
      <c r="AY117" s="28">
        <v>3388.304237098955</v>
      </c>
      <c r="AZ117" s="28">
        <v>3910.57</v>
      </c>
      <c r="BA117" s="20"/>
      <c r="BB117" s="22">
        <v>-1</v>
      </c>
      <c r="BC117" s="22">
        <v>-1</v>
      </c>
      <c r="BD117" s="22">
        <v>-1</v>
      </c>
      <c r="BE117" s="22">
        <v>3.4910111705389655</v>
      </c>
      <c r="BF117" s="22">
        <v>3.1888516292431253</v>
      </c>
      <c r="BG117" s="41"/>
    </row>
    <row r="118" spans="1:59" s="2" customFormat="1" ht="12.75">
      <c r="A118" s="18">
        <v>113</v>
      </c>
      <c r="B118" s="21">
        <v>3599</v>
      </c>
      <c r="C118" s="20" t="s">
        <v>117</v>
      </c>
      <c r="D118" s="28">
        <v>0</v>
      </c>
      <c r="E118" s="28">
        <v>176.58</v>
      </c>
      <c r="F118" s="28">
        <v>0</v>
      </c>
      <c r="G118" s="28">
        <v>0</v>
      </c>
      <c r="H118" s="28"/>
      <c r="I118" s="28">
        <v>0</v>
      </c>
      <c r="J118" s="28">
        <v>0</v>
      </c>
      <c r="K118" s="28">
        <v>17.64</v>
      </c>
      <c r="L118" s="28">
        <v>0</v>
      </c>
      <c r="M118" s="28"/>
      <c r="N118" s="28">
        <v>0</v>
      </c>
      <c r="O118" s="28">
        <v>176.58</v>
      </c>
      <c r="P118" s="28">
        <v>17.64</v>
      </c>
      <c r="Q118" s="28">
        <v>0</v>
      </c>
      <c r="R118" s="28"/>
      <c r="S118" s="28">
        <v>2100.3705</v>
      </c>
      <c r="T118" s="28">
        <v>1678.5076</v>
      </c>
      <c r="U118" s="28">
        <v>3822.91</v>
      </c>
      <c r="V118" s="28">
        <v>3901.65</v>
      </c>
      <c r="W118" s="28"/>
      <c r="X118" s="28">
        <v>2100.3705</v>
      </c>
      <c r="Y118" s="28">
        <v>1855.0875999999998</v>
      </c>
      <c r="Z118" s="28">
        <v>3840.55</v>
      </c>
      <c r="AA118" s="28">
        <v>3901.65</v>
      </c>
      <c r="AB118" s="28"/>
      <c r="AC118" s="28">
        <v>0</v>
      </c>
      <c r="AD118" s="28">
        <v>204.375</v>
      </c>
      <c r="AE118" s="28">
        <v>0</v>
      </c>
      <c r="AF118" s="28">
        <v>0</v>
      </c>
      <c r="AG118" s="28"/>
      <c r="AH118" s="28">
        <v>0</v>
      </c>
      <c r="AI118" s="28">
        <v>0</v>
      </c>
      <c r="AJ118" s="28">
        <v>19.07027027027027</v>
      </c>
      <c r="AK118" s="28">
        <v>0</v>
      </c>
      <c r="AL118" s="28"/>
      <c r="AM118" s="28">
        <v>0</v>
      </c>
      <c r="AN118" s="28">
        <v>204.375</v>
      </c>
      <c r="AO118" s="28">
        <v>19.07027027027027</v>
      </c>
      <c r="AP118" s="28">
        <v>0</v>
      </c>
      <c r="AQ118" s="28"/>
      <c r="AR118" s="28">
        <v>2609.155900621118</v>
      </c>
      <c r="AS118" s="28">
        <v>1933.7645161290322</v>
      </c>
      <c r="AT118" s="28">
        <v>4150.825190010857</v>
      </c>
      <c r="AU118" s="28">
        <v>3901.65</v>
      </c>
      <c r="AV118" s="28"/>
      <c r="AW118" s="28">
        <v>2609.155900621118</v>
      </c>
      <c r="AX118" s="28">
        <v>2138.1395161290325</v>
      </c>
      <c r="AY118" s="28">
        <v>4169.895460281127</v>
      </c>
      <c r="AZ118" s="28">
        <v>3901.65</v>
      </c>
      <c r="BA118" s="20"/>
      <c r="BB118" s="22" t="s">
        <v>30</v>
      </c>
      <c r="BC118" s="22" t="s">
        <v>30</v>
      </c>
      <c r="BD118" s="22" t="s">
        <v>30</v>
      </c>
      <c r="BE118" s="22">
        <v>0.4953686742410448</v>
      </c>
      <c r="BF118" s="22">
        <v>0.4953686742410448</v>
      </c>
      <c r="BG118" s="41"/>
    </row>
    <row r="119" spans="1:59" s="39" customFormat="1" ht="12.75">
      <c r="A119" s="24">
        <v>114</v>
      </c>
      <c r="B119" s="38">
        <v>36</v>
      </c>
      <c r="C119" s="12" t="s">
        <v>1</v>
      </c>
      <c r="D119" s="43">
        <v>502.9822</v>
      </c>
      <c r="E119" s="43">
        <v>522.74</v>
      </c>
      <c r="F119" s="43">
        <v>103.32</v>
      </c>
      <c r="G119" s="43">
        <v>782.61</v>
      </c>
      <c r="H119" s="43"/>
      <c r="I119" s="43">
        <v>1889.2784</v>
      </c>
      <c r="J119" s="43">
        <v>3088.56</v>
      </c>
      <c r="K119" s="43">
        <v>424.78</v>
      </c>
      <c r="L119" s="43">
        <v>598.33</v>
      </c>
      <c r="M119" s="43"/>
      <c r="N119" s="43">
        <v>2392.2606</v>
      </c>
      <c r="O119" s="43">
        <v>3611.31</v>
      </c>
      <c r="P119" s="43">
        <v>528.1</v>
      </c>
      <c r="Q119" s="43">
        <v>1380.94</v>
      </c>
      <c r="R119" s="43"/>
      <c r="S119" s="43">
        <v>44474.2932</v>
      </c>
      <c r="T119" s="43">
        <v>53529.3329</v>
      </c>
      <c r="U119" s="43">
        <v>77872.59</v>
      </c>
      <c r="V119" s="43">
        <v>82500.51</v>
      </c>
      <c r="W119" s="43"/>
      <c r="X119" s="43">
        <v>46866.5538</v>
      </c>
      <c r="Y119" s="43">
        <v>57140.6429</v>
      </c>
      <c r="Z119" s="43">
        <v>78400.69</v>
      </c>
      <c r="AA119" s="43">
        <v>83881.45</v>
      </c>
      <c r="AB119" s="43"/>
      <c r="AC119" s="43">
        <v>614.1418803418803</v>
      </c>
      <c r="AD119" s="43">
        <v>605.0231481481482</v>
      </c>
      <c r="AE119" s="43">
        <v>111.21636167922496</v>
      </c>
      <c r="AF119" s="43">
        <v>782.61</v>
      </c>
      <c r="AG119" s="43"/>
      <c r="AH119" s="43">
        <v>2326.6975369458128</v>
      </c>
      <c r="AI119" s="43">
        <v>3595.5296856810246</v>
      </c>
      <c r="AJ119" s="43">
        <v>459.2216216216216</v>
      </c>
      <c r="AK119" s="43">
        <v>598.33</v>
      </c>
      <c r="AL119" s="43"/>
      <c r="AM119" s="43">
        <v>2940.8394172876933</v>
      </c>
      <c r="AN119" s="43">
        <v>4200.552833829172</v>
      </c>
      <c r="AO119" s="43">
        <v>570.4379833008466</v>
      </c>
      <c r="AP119" s="43">
        <v>1380.94</v>
      </c>
      <c r="AQ119" s="43"/>
      <c r="AR119" s="43">
        <v>55247.56919254658</v>
      </c>
      <c r="AS119" s="43">
        <v>61669.7383640553</v>
      </c>
      <c r="AT119" s="43">
        <v>84552.21498371335</v>
      </c>
      <c r="AU119" s="43">
        <v>82500.51</v>
      </c>
      <c r="AV119" s="43"/>
      <c r="AW119" s="43">
        <v>58188.408609834274</v>
      </c>
      <c r="AX119" s="43">
        <v>65870.29119788448</v>
      </c>
      <c r="AY119" s="43">
        <v>85122.65296701419</v>
      </c>
      <c r="AZ119" s="43">
        <v>83881.45</v>
      </c>
      <c r="BA119" s="12"/>
      <c r="BB119" s="37">
        <v>0.27431465765587726</v>
      </c>
      <c r="BC119" s="37">
        <v>-0.7428415208684966</v>
      </c>
      <c r="BD119" s="37">
        <v>-0.5304265877687306</v>
      </c>
      <c r="BE119" s="37">
        <v>0.49328759990276816</v>
      </c>
      <c r="BF119" s="37">
        <v>0.44154913330665324</v>
      </c>
      <c r="BG119" s="44"/>
    </row>
    <row r="120" spans="1:59" s="57" customFormat="1" ht="12.75">
      <c r="A120" s="51">
        <v>115</v>
      </c>
      <c r="B120" s="52">
        <v>3601</v>
      </c>
      <c r="C120" s="53" t="s">
        <v>2</v>
      </c>
      <c r="D120" s="54">
        <v>93</v>
      </c>
      <c r="E120" s="54">
        <v>135.01</v>
      </c>
      <c r="F120" s="54">
        <v>0</v>
      </c>
      <c r="G120" s="54">
        <v>0</v>
      </c>
      <c r="H120" s="54"/>
      <c r="I120" s="54">
        <v>32</v>
      </c>
      <c r="J120" s="54">
        <v>60</v>
      </c>
      <c r="K120" s="54">
        <v>25</v>
      </c>
      <c r="L120" s="54">
        <v>0</v>
      </c>
      <c r="M120" s="54"/>
      <c r="N120" s="54">
        <v>125</v>
      </c>
      <c r="O120" s="54">
        <v>195.01</v>
      </c>
      <c r="P120" s="54">
        <v>25</v>
      </c>
      <c r="Q120" s="54">
        <v>0</v>
      </c>
      <c r="R120" s="54"/>
      <c r="S120" s="54">
        <v>25104.1105</v>
      </c>
      <c r="T120" s="54">
        <v>33640.6197</v>
      </c>
      <c r="U120" s="54">
        <v>42244.04</v>
      </c>
      <c r="V120" s="54">
        <v>38344.14</v>
      </c>
      <c r="W120" s="54"/>
      <c r="X120" s="54">
        <v>25229.1105</v>
      </c>
      <c r="Y120" s="54">
        <v>33835.629700000005</v>
      </c>
      <c r="Z120" s="54">
        <v>42249</v>
      </c>
      <c r="AA120" s="54">
        <v>38344.14</v>
      </c>
      <c r="AB120" s="54"/>
      <c r="AC120" s="54">
        <v>113.55311355311356</v>
      </c>
      <c r="AD120" s="54">
        <v>156.26157407407408</v>
      </c>
      <c r="AE120" s="54">
        <v>0</v>
      </c>
      <c r="AF120" s="54">
        <v>0</v>
      </c>
      <c r="AG120" s="54"/>
      <c r="AH120" s="54">
        <v>39.408866995073886</v>
      </c>
      <c r="AI120" s="54">
        <v>69.84866123399301</v>
      </c>
      <c r="AJ120" s="54">
        <v>27.027027027027025</v>
      </c>
      <c r="AK120" s="54">
        <v>0</v>
      </c>
      <c r="AL120" s="54"/>
      <c r="AM120" s="54">
        <v>152.96198054818746</v>
      </c>
      <c r="AN120" s="54">
        <v>226.1102353080671</v>
      </c>
      <c r="AO120" s="54">
        <v>27.027027027027025</v>
      </c>
      <c r="AP120" s="54">
        <v>0</v>
      </c>
      <c r="AQ120" s="54"/>
      <c r="AR120" s="54">
        <v>31185.230434782607</v>
      </c>
      <c r="AS120" s="54">
        <v>38756.474308755765</v>
      </c>
      <c r="AT120" s="54">
        <v>45867.57871878393</v>
      </c>
      <c r="AU120" s="54">
        <v>38344.14</v>
      </c>
      <c r="AV120" s="54"/>
      <c r="AW120" s="54">
        <v>31338.192415330795</v>
      </c>
      <c r="AX120" s="54">
        <v>38982.58454406383</v>
      </c>
      <c r="AY120" s="54">
        <v>45867.57871878393</v>
      </c>
      <c r="AZ120" s="54">
        <v>38344.14</v>
      </c>
      <c r="BA120" s="53"/>
      <c r="BB120" s="55">
        <v>-1</v>
      </c>
      <c r="BC120" s="55">
        <v>-1</v>
      </c>
      <c r="BD120" s="55">
        <v>-1</v>
      </c>
      <c r="BE120" s="55">
        <v>0.22956089999683527</v>
      </c>
      <c r="BF120" s="55">
        <v>0.22355940291061138</v>
      </c>
      <c r="BG120" s="56"/>
    </row>
    <row r="121" spans="1:59" s="57" customFormat="1" ht="12.75">
      <c r="A121" s="51">
        <v>116</v>
      </c>
      <c r="B121" s="52">
        <v>3602</v>
      </c>
      <c r="C121" s="53" t="s">
        <v>3</v>
      </c>
      <c r="D121" s="54">
        <v>409.9822</v>
      </c>
      <c r="E121" s="54">
        <v>353.98</v>
      </c>
      <c r="F121" s="54">
        <v>103.32</v>
      </c>
      <c r="G121" s="54">
        <v>782.61</v>
      </c>
      <c r="H121" s="54"/>
      <c r="I121" s="54">
        <v>1857.2784</v>
      </c>
      <c r="J121" s="54">
        <v>3028.56</v>
      </c>
      <c r="K121" s="54">
        <v>399.78</v>
      </c>
      <c r="L121" s="54">
        <v>598.33</v>
      </c>
      <c r="M121" s="54"/>
      <c r="N121" s="54">
        <v>2267.2606</v>
      </c>
      <c r="O121" s="54">
        <v>3382.54</v>
      </c>
      <c r="P121" s="54">
        <v>503.1</v>
      </c>
      <c r="Q121" s="54">
        <v>1380.94</v>
      </c>
      <c r="R121" s="54"/>
      <c r="S121" s="54">
        <v>15516.3357</v>
      </c>
      <c r="T121" s="54">
        <v>15263.1312</v>
      </c>
      <c r="U121" s="54">
        <v>27405.76</v>
      </c>
      <c r="V121" s="54">
        <v>36522.66</v>
      </c>
      <c r="W121" s="54"/>
      <c r="X121" s="54">
        <v>17783.5963</v>
      </c>
      <c r="Y121" s="54">
        <v>18645.6712</v>
      </c>
      <c r="Z121" s="54">
        <v>27909</v>
      </c>
      <c r="AA121" s="54">
        <v>37903.6</v>
      </c>
      <c r="AB121" s="54"/>
      <c r="AC121" s="54">
        <v>500.5887667887668</v>
      </c>
      <c r="AD121" s="54">
        <v>409.6990740740741</v>
      </c>
      <c r="AE121" s="54">
        <v>111</v>
      </c>
      <c r="AF121" s="54">
        <v>782.61</v>
      </c>
      <c r="AG121" s="54"/>
      <c r="AH121" s="54">
        <v>2287.2886699507385</v>
      </c>
      <c r="AI121" s="54">
        <v>3525.6810244470316</v>
      </c>
      <c r="AJ121" s="58">
        <v>432.19459459459455</v>
      </c>
      <c r="AK121" s="54">
        <v>598.33</v>
      </c>
      <c r="AL121" s="54"/>
      <c r="AM121" s="54">
        <v>2787.8774367395054</v>
      </c>
      <c r="AN121" s="54">
        <v>3935.3800985211055</v>
      </c>
      <c r="AO121" s="58">
        <v>543.4109562738195</v>
      </c>
      <c r="AP121" s="54">
        <v>1380.94</v>
      </c>
      <c r="AQ121" s="54"/>
      <c r="AR121" s="54">
        <v>19274.951180124222</v>
      </c>
      <c r="AS121" s="54">
        <v>17584.252534562213</v>
      </c>
      <c r="AT121" s="54">
        <v>29756.525515743753</v>
      </c>
      <c r="AU121" s="54">
        <v>36522.66</v>
      </c>
      <c r="AV121" s="54"/>
      <c r="AW121" s="54">
        <v>22062.828616863728</v>
      </c>
      <c r="AX121" s="54">
        <v>21519.632633083318</v>
      </c>
      <c r="AY121" s="54">
        <v>30300</v>
      </c>
      <c r="AZ121" s="54">
        <v>37903.6</v>
      </c>
      <c r="BA121" s="53"/>
      <c r="BB121" s="55">
        <v>0.5633790686522488</v>
      </c>
      <c r="BC121" s="55">
        <v>-0.7384108058328789</v>
      </c>
      <c r="BD121" s="55">
        <v>-0.5046625860227754</v>
      </c>
      <c r="BE121" s="55">
        <v>0.8948250326911917</v>
      </c>
      <c r="BF121" s="55">
        <v>0.7179846092367494</v>
      </c>
      <c r="BG121" s="56"/>
    </row>
    <row r="122" spans="1:59" s="59" customFormat="1" ht="12.75">
      <c r="A122" s="59">
        <v>117</v>
      </c>
      <c r="B122" s="60">
        <v>3699</v>
      </c>
      <c r="C122" s="59" t="s">
        <v>4</v>
      </c>
      <c r="D122" s="58">
        <v>0</v>
      </c>
      <c r="E122" s="58">
        <v>33.75</v>
      </c>
      <c r="F122" s="59">
        <v>0</v>
      </c>
      <c r="G122" s="58">
        <v>0</v>
      </c>
      <c r="H122" s="58"/>
      <c r="I122" s="58">
        <v>0</v>
      </c>
      <c r="J122" s="58">
        <v>0</v>
      </c>
      <c r="K122" s="59">
        <v>0</v>
      </c>
      <c r="L122" s="58">
        <v>0</v>
      </c>
      <c r="M122" s="58"/>
      <c r="N122" s="58">
        <v>0</v>
      </c>
      <c r="O122" s="58">
        <v>33.75</v>
      </c>
      <c r="P122" s="59">
        <v>0</v>
      </c>
      <c r="Q122" s="58">
        <v>0</v>
      </c>
      <c r="R122" s="58"/>
      <c r="S122" s="58">
        <v>3853.847</v>
      </c>
      <c r="T122" s="58">
        <v>4625.582</v>
      </c>
      <c r="U122" s="58">
        <v>8222.79</v>
      </c>
      <c r="V122" s="58">
        <v>7633.72</v>
      </c>
      <c r="W122" s="58"/>
      <c r="X122" s="58">
        <v>3853.847</v>
      </c>
      <c r="Y122" s="58">
        <v>4659.332</v>
      </c>
      <c r="Z122" s="58">
        <v>8223</v>
      </c>
      <c r="AA122" s="58">
        <v>7633.72</v>
      </c>
      <c r="AB122" s="58"/>
      <c r="AC122" s="58">
        <v>0</v>
      </c>
      <c r="AD122" s="58">
        <v>39.0625</v>
      </c>
      <c r="AE122" s="58">
        <v>0</v>
      </c>
      <c r="AF122" s="58">
        <v>0</v>
      </c>
      <c r="AG122" s="58"/>
      <c r="AH122" s="58">
        <v>0</v>
      </c>
      <c r="AI122" s="58">
        <v>0</v>
      </c>
      <c r="AK122" s="58">
        <v>0</v>
      </c>
      <c r="AL122" s="58"/>
      <c r="AM122" s="58">
        <v>0</v>
      </c>
      <c r="AN122" s="58">
        <v>39.0625</v>
      </c>
      <c r="AO122" s="59">
        <v>0</v>
      </c>
      <c r="AP122" s="58">
        <v>0</v>
      </c>
      <c r="AQ122" s="58"/>
      <c r="AR122" s="58">
        <v>4787.387577639752</v>
      </c>
      <c r="AS122" s="58">
        <v>5329.011520737327</v>
      </c>
      <c r="AT122" s="58">
        <v>8928.11074918567</v>
      </c>
      <c r="AU122" s="58">
        <v>7633.72</v>
      </c>
      <c r="AV122" s="58"/>
      <c r="AW122" s="58">
        <v>4787.387577639752</v>
      </c>
      <c r="AX122" s="58">
        <v>5368.074020737327</v>
      </c>
      <c r="AY122" s="58">
        <v>8928</v>
      </c>
      <c r="AZ122" s="58">
        <v>7633.72</v>
      </c>
      <c r="BB122" s="61" t="s">
        <v>30</v>
      </c>
      <c r="BC122" s="61" t="s">
        <v>30</v>
      </c>
      <c r="BD122" s="61" t="s">
        <v>30</v>
      </c>
      <c r="BE122" s="61">
        <v>0.594548148901604</v>
      </c>
      <c r="BF122" s="61">
        <v>0.594548148901604</v>
      </c>
      <c r="BG122" s="62"/>
    </row>
    <row r="123" spans="1:59" s="39" customFormat="1" ht="12.75">
      <c r="A123" s="24">
        <v>118</v>
      </c>
      <c r="B123" s="38">
        <v>37</v>
      </c>
      <c r="C123" s="12" t="s">
        <v>5</v>
      </c>
      <c r="D123" s="43">
        <v>4800.8675</v>
      </c>
      <c r="E123" s="43">
        <v>8733.28</v>
      </c>
      <c r="F123" s="43">
        <v>15107.76</v>
      </c>
      <c r="G123" s="43">
        <v>19653.14</v>
      </c>
      <c r="H123" s="43"/>
      <c r="I123" s="43">
        <v>5078.7919</v>
      </c>
      <c r="J123" s="43">
        <v>5375.3</v>
      </c>
      <c r="K123" s="43">
        <v>5076.96</v>
      </c>
      <c r="L123" s="43">
        <v>4363.62</v>
      </c>
      <c r="M123" s="43"/>
      <c r="N123" s="43">
        <v>9879.6594</v>
      </c>
      <c r="O123" s="43">
        <v>14108.58</v>
      </c>
      <c r="P123" s="43">
        <v>20184.72</v>
      </c>
      <c r="Q123" s="43">
        <v>24016.76</v>
      </c>
      <c r="R123" s="43"/>
      <c r="S123" s="43">
        <v>94777.6278</v>
      </c>
      <c r="T123" s="43">
        <v>111448.2964</v>
      </c>
      <c r="U123" s="43">
        <v>145785.98</v>
      </c>
      <c r="V123" s="43">
        <v>172560.69</v>
      </c>
      <c r="W123" s="43"/>
      <c r="X123" s="43">
        <v>104657.2872</v>
      </c>
      <c r="Y123" s="43">
        <v>125556.87640000001</v>
      </c>
      <c r="Z123" s="43">
        <v>165970.7</v>
      </c>
      <c r="AA123" s="43">
        <v>196577.45</v>
      </c>
      <c r="AB123" s="43"/>
      <c r="AC123" s="43">
        <v>5861.86507936508</v>
      </c>
      <c r="AD123" s="43">
        <v>10107.962962962964</v>
      </c>
      <c r="AE123" s="43">
        <v>16262.389666307858</v>
      </c>
      <c r="AF123" s="43">
        <v>19653.14</v>
      </c>
      <c r="AG123" s="43"/>
      <c r="AH123" s="43">
        <v>6254.669827586206</v>
      </c>
      <c r="AI123" s="43">
        <v>6257.6251455180445</v>
      </c>
      <c r="AJ123" s="43">
        <v>5488.605405405405</v>
      </c>
      <c r="AK123" s="43">
        <v>4363.62</v>
      </c>
      <c r="AL123" s="43"/>
      <c r="AM123" s="43">
        <v>12116.534906951287</v>
      </c>
      <c r="AN123" s="43">
        <v>16365.588108481008</v>
      </c>
      <c r="AO123" s="43">
        <v>21750.995071713263</v>
      </c>
      <c r="AP123" s="43">
        <v>24016.76</v>
      </c>
      <c r="AQ123" s="43"/>
      <c r="AR123" s="43">
        <v>117736.18360248447</v>
      </c>
      <c r="AS123" s="43">
        <v>128396.65483870968</v>
      </c>
      <c r="AT123" s="43">
        <v>158290.96634093378</v>
      </c>
      <c r="AU123" s="43">
        <v>172560.69</v>
      </c>
      <c r="AV123" s="43"/>
      <c r="AW123" s="43">
        <v>129852.71850943576</v>
      </c>
      <c r="AX123" s="43">
        <v>144762.24294719068</v>
      </c>
      <c r="AY123" s="43">
        <v>180041.96141264704</v>
      </c>
      <c r="AZ123" s="43">
        <v>196577.45</v>
      </c>
      <c r="BA123" s="12"/>
      <c r="BB123" s="37">
        <v>3.352711079820469</v>
      </c>
      <c r="BC123" s="37">
        <v>-0.3023420707589929</v>
      </c>
      <c r="BD123" s="37">
        <v>0.9821475516256319</v>
      </c>
      <c r="BE123" s="37">
        <v>0.46565554207719906</v>
      </c>
      <c r="BF123" s="37">
        <v>0.5138493229598093</v>
      </c>
      <c r="BG123" s="44"/>
    </row>
    <row r="124" spans="1:59" s="2" customFormat="1" ht="12.75">
      <c r="A124" s="18">
        <v>119</v>
      </c>
      <c r="B124" s="21">
        <v>3701</v>
      </c>
      <c r="C124" s="20" t="s">
        <v>6</v>
      </c>
      <c r="D124" s="28">
        <v>2033.8955</v>
      </c>
      <c r="E124" s="28">
        <v>2396.57</v>
      </c>
      <c r="F124" s="28">
        <v>6282.59</v>
      </c>
      <c r="G124" s="28">
        <v>9054.55</v>
      </c>
      <c r="H124" s="28"/>
      <c r="I124" s="28">
        <v>2272.2789</v>
      </c>
      <c r="J124" s="28">
        <v>714.57</v>
      </c>
      <c r="K124" s="28">
        <v>1678.59</v>
      </c>
      <c r="L124" s="28">
        <v>411.56</v>
      </c>
      <c r="M124" s="28"/>
      <c r="N124" s="28">
        <v>4306.1744</v>
      </c>
      <c r="O124" s="28">
        <v>3111.14</v>
      </c>
      <c r="P124" s="28">
        <v>7961.18</v>
      </c>
      <c r="Q124" s="28">
        <v>9466.1</v>
      </c>
      <c r="R124" s="28"/>
      <c r="S124" s="28">
        <v>22120.4912</v>
      </c>
      <c r="T124" s="28">
        <v>35038.6264</v>
      </c>
      <c r="U124" s="28">
        <v>49550.2</v>
      </c>
      <c r="V124" s="28">
        <v>53825.14</v>
      </c>
      <c r="W124" s="28"/>
      <c r="X124" s="28">
        <v>26426.6656</v>
      </c>
      <c r="Y124" s="28">
        <v>38149.7664</v>
      </c>
      <c r="Z124" s="28">
        <v>57511.38</v>
      </c>
      <c r="AA124" s="28">
        <v>63291.24</v>
      </c>
      <c r="AB124" s="28"/>
      <c r="AC124" s="28">
        <v>2483.388888888889</v>
      </c>
      <c r="AD124" s="28">
        <v>2773.8078703703704</v>
      </c>
      <c r="AE124" s="28">
        <v>6762.744886975242</v>
      </c>
      <c r="AF124" s="28">
        <v>9054.55</v>
      </c>
      <c r="AG124" s="28"/>
      <c r="AH124" s="28">
        <v>2798.3730295566497</v>
      </c>
      <c r="AI124" s="28">
        <v>831.8626309662399</v>
      </c>
      <c r="AJ124" s="28">
        <v>1814.6918918918918</v>
      </c>
      <c r="AK124" s="28">
        <v>411.56</v>
      </c>
      <c r="AL124" s="28"/>
      <c r="AM124" s="28">
        <v>5281.761918445539</v>
      </c>
      <c r="AN124" s="28">
        <v>3605.6705013366104</v>
      </c>
      <c r="AO124" s="28">
        <v>8577.436778867133</v>
      </c>
      <c r="AP124" s="28">
        <v>9466.11</v>
      </c>
      <c r="AQ124" s="28"/>
      <c r="AR124" s="28">
        <v>27478.87105590062</v>
      </c>
      <c r="AS124" s="28">
        <v>40367.08110599079</v>
      </c>
      <c r="AT124" s="28">
        <v>53800.43431053202</v>
      </c>
      <c r="AU124" s="28">
        <v>53825.14</v>
      </c>
      <c r="AV124" s="28"/>
      <c r="AW124" s="28">
        <v>32760.63297434616</v>
      </c>
      <c r="AX124" s="28">
        <v>43972.751607327395</v>
      </c>
      <c r="AY124" s="28">
        <v>62377.87108939915</v>
      </c>
      <c r="AZ124" s="28">
        <v>63291.25</v>
      </c>
      <c r="BA124" s="20"/>
      <c r="BB124" s="22">
        <v>3.646045949755038</v>
      </c>
      <c r="BC124" s="22">
        <v>-0.8529288284109842</v>
      </c>
      <c r="BD124" s="22">
        <v>0.7922258038442491</v>
      </c>
      <c r="BE124" s="22">
        <v>0.9587828004470353</v>
      </c>
      <c r="BF124" s="22">
        <v>0.9319300103133361</v>
      </c>
      <c r="BG124" s="41"/>
    </row>
    <row r="125" spans="1:59" s="2" customFormat="1" ht="12.75">
      <c r="A125" s="18">
        <v>120</v>
      </c>
      <c r="B125" s="21">
        <v>3702</v>
      </c>
      <c r="C125" s="20" t="s">
        <v>7</v>
      </c>
      <c r="D125" s="28">
        <v>17.3803</v>
      </c>
      <c r="E125" s="28">
        <v>122.63</v>
      </c>
      <c r="F125" s="28">
        <v>1485.94</v>
      </c>
      <c r="G125" s="28">
        <v>973.85</v>
      </c>
      <c r="H125" s="28"/>
      <c r="I125" s="28">
        <v>775.8879</v>
      </c>
      <c r="J125" s="28">
        <v>1138.54</v>
      </c>
      <c r="K125" s="28">
        <v>691.85</v>
      </c>
      <c r="L125" s="28">
        <v>889.29</v>
      </c>
      <c r="M125" s="28"/>
      <c r="N125" s="28">
        <v>793.2682</v>
      </c>
      <c r="O125" s="28">
        <v>1261.18</v>
      </c>
      <c r="P125" s="28">
        <v>2177.79</v>
      </c>
      <c r="Q125" s="28">
        <v>1863.14</v>
      </c>
      <c r="R125" s="28"/>
      <c r="S125" s="28">
        <v>8055.5951</v>
      </c>
      <c r="T125" s="28">
        <v>11549.2283</v>
      </c>
      <c r="U125" s="28">
        <v>14997.15</v>
      </c>
      <c r="V125" s="28">
        <v>20979.16</v>
      </c>
      <c r="W125" s="28"/>
      <c r="X125" s="28">
        <v>8848.863299999999</v>
      </c>
      <c r="Y125" s="28">
        <v>12810.408300000001</v>
      </c>
      <c r="Z125" s="28">
        <v>17174.94</v>
      </c>
      <c r="AA125" s="28">
        <v>22842.3</v>
      </c>
      <c r="AB125" s="28"/>
      <c r="AC125" s="28">
        <v>21.221367521367522</v>
      </c>
      <c r="AD125" s="28">
        <v>141.93287037037038</v>
      </c>
      <c r="AE125" s="28">
        <v>1599.5048439181917</v>
      </c>
      <c r="AF125" s="28">
        <v>973.85</v>
      </c>
      <c r="AG125" s="28"/>
      <c r="AH125" s="28">
        <v>955.5269704433496</v>
      </c>
      <c r="AI125" s="28">
        <v>1325.4249126891734</v>
      </c>
      <c r="AJ125" s="28">
        <v>747.9459459459459</v>
      </c>
      <c r="AK125" s="28">
        <v>889.29</v>
      </c>
      <c r="AL125" s="28"/>
      <c r="AM125" s="28">
        <v>976.748337964717</v>
      </c>
      <c r="AN125" s="28">
        <v>1467.3577830595439</v>
      </c>
      <c r="AO125" s="28">
        <v>2347.4507898641377</v>
      </c>
      <c r="AP125" s="28">
        <v>1863.14</v>
      </c>
      <c r="AQ125" s="28"/>
      <c r="AR125" s="28">
        <v>10006.950434782608</v>
      </c>
      <c r="AS125" s="28">
        <v>13305.562557603687</v>
      </c>
      <c r="AT125" s="28">
        <v>16283.550488599347</v>
      </c>
      <c r="AU125" s="28">
        <v>20979.16</v>
      </c>
      <c r="AV125" s="28"/>
      <c r="AW125" s="28">
        <v>10983.698772747324</v>
      </c>
      <c r="AX125" s="28">
        <v>14772.920340663231</v>
      </c>
      <c r="AY125" s="28">
        <v>18631.001278463486</v>
      </c>
      <c r="AZ125" s="28">
        <v>22842.3</v>
      </c>
      <c r="BA125" s="20"/>
      <c r="BB125" s="22">
        <v>45.890068065568485</v>
      </c>
      <c r="BC125" s="22">
        <v>-0.06931983344501169</v>
      </c>
      <c r="BD125" s="22">
        <v>0.9074923678726565</v>
      </c>
      <c r="BE125" s="22">
        <v>2.0964588699350095</v>
      </c>
      <c r="BF125" s="22">
        <v>2.0796546293381746</v>
      </c>
      <c r="BG125" s="41"/>
    </row>
    <row r="126" spans="1:59" s="2" customFormat="1" ht="12.75">
      <c r="A126" s="18">
        <v>121</v>
      </c>
      <c r="B126" s="21">
        <v>3703</v>
      </c>
      <c r="C126" s="20" t="s">
        <v>8</v>
      </c>
      <c r="D126" s="28">
        <v>0</v>
      </c>
      <c r="E126" s="28">
        <v>1771</v>
      </c>
      <c r="F126" s="28">
        <v>473.72</v>
      </c>
      <c r="G126" s="28">
        <v>156.81</v>
      </c>
      <c r="H126" s="28"/>
      <c r="I126" s="28">
        <v>687.6533</v>
      </c>
      <c r="J126" s="28">
        <v>329.92</v>
      </c>
      <c r="K126" s="28">
        <v>168.94</v>
      </c>
      <c r="L126" s="28">
        <v>2153.29</v>
      </c>
      <c r="M126" s="28"/>
      <c r="N126" s="28">
        <v>687.6533</v>
      </c>
      <c r="O126" s="28">
        <v>2100.92</v>
      </c>
      <c r="P126" s="28">
        <v>642.66</v>
      </c>
      <c r="Q126" s="28">
        <v>2310.1</v>
      </c>
      <c r="R126" s="28"/>
      <c r="S126" s="28">
        <v>14666.6876</v>
      </c>
      <c r="T126" s="28">
        <v>13919.7279</v>
      </c>
      <c r="U126" s="28">
        <v>16518.72</v>
      </c>
      <c r="V126" s="28">
        <v>14786.8</v>
      </c>
      <c r="W126" s="28"/>
      <c r="X126" s="28">
        <v>15354.3409</v>
      </c>
      <c r="Y126" s="28">
        <v>16020.6479</v>
      </c>
      <c r="Z126" s="28">
        <v>17161.38</v>
      </c>
      <c r="AA126" s="28">
        <v>17096.9</v>
      </c>
      <c r="AB126" s="28"/>
      <c r="AC126" s="28">
        <v>0</v>
      </c>
      <c r="AD126" s="28">
        <v>2049.7685185185187</v>
      </c>
      <c r="AE126" s="28">
        <v>509.92465016146394</v>
      </c>
      <c r="AF126" s="28">
        <v>156.81</v>
      </c>
      <c r="AG126" s="28"/>
      <c r="AH126" s="28">
        <v>846.8636699507388</v>
      </c>
      <c r="AI126" s="28">
        <v>384.07450523864964</v>
      </c>
      <c r="AJ126" s="28">
        <v>182.63783783783782</v>
      </c>
      <c r="AK126" s="28">
        <v>2153.29</v>
      </c>
      <c r="AL126" s="28"/>
      <c r="AM126" s="28">
        <v>846.8636699507388</v>
      </c>
      <c r="AN126" s="28">
        <v>2433.8430237571683</v>
      </c>
      <c r="AO126" s="28">
        <v>692.5624879993018</v>
      </c>
      <c r="AP126" s="28">
        <v>2310.1</v>
      </c>
      <c r="AQ126" s="28"/>
      <c r="AR126" s="28">
        <v>18219.487701863352</v>
      </c>
      <c r="AS126" s="28">
        <v>16036.552880184332</v>
      </c>
      <c r="AT126" s="28">
        <v>17935.635179153094</v>
      </c>
      <c r="AU126" s="28">
        <v>14786.8</v>
      </c>
      <c r="AV126" s="28"/>
      <c r="AW126" s="28">
        <v>19066.35137181409</v>
      </c>
      <c r="AX126" s="28">
        <v>18470.3959039415</v>
      </c>
      <c r="AY126" s="28">
        <v>18628.197667152395</v>
      </c>
      <c r="AZ126" s="28">
        <v>17096.9</v>
      </c>
      <c r="BA126" s="20"/>
      <c r="BB126" s="22" t="s">
        <v>30</v>
      </c>
      <c r="BC126" s="22">
        <v>2.5426642757331352</v>
      </c>
      <c r="BD126" s="22">
        <v>2.7278298526306792</v>
      </c>
      <c r="BE126" s="22">
        <v>-0.18840747654569256</v>
      </c>
      <c r="BF126" s="22">
        <v>-0.10329461224162395</v>
      </c>
      <c r="BG126" s="41"/>
    </row>
    <row r="127" spans="1:59" s="2" customFormat="1" ht="12.75">
      <c r="A127" s="18">
        <v>122</v>
      </c>
      <c r="B127" s="21">
        <v>3704</v>
      </c>
      <c r="C127" s="20" t="s">
        <v>9</v>
      </c>
      <c r="D127" s="28">
        <v>9.1912</v>
      </c>
      <c r="E127" s="28">
        <v>584.56</v>
      </c>
      <c r="F127" s="28">
        <v>515.99</v>
      </c>
      <c r="G127" s="28">
        <v>612.89</v>
      </c>
      <c r="H127" s="28"/>
      <c r="I127" s="28">
        <v>99.7402</v>
      </c>
      <c r="J127" s="28">
        <v>466.13</v>
      </c>
      <c r="K127" s="28">
        <v>435.8</v>
      </c>
      <c r="L127" s="28">
        <v>238.7</v>
      </c>
      <c r="M127" s="28"/>
      <c r="N127" s="28">
        <v>108.9314</v>
      </c>
      <c r="O127" s="28">
        <v>1050.69</v>
      </c>
      <c r="P127" s="28">
        <v>951.79</v>
      </c>
      <c r="Q127" s="28">
        <v>851.59</v>
      </c>
      <c r="R127" s="28"/>
      <c r="S127" s="28">
        <v>16756.0206</v>
      </c>
      <c r="T127" s="28">
        <v>12472.1341</v>
      </c>
      <c r="U127" s="28">
        <v>15411.95</v>
      </c>
      <c r="V127" s="28">
        <v>21205.9</v>
      </c>
      <c r="W127" s="28"/>
      <c r="X127" s="28">
        <v>16864.952</v>
      </c>
      <c r="Y127" s="28">
        <v>13522.8241</v>
      </c>
      <c r="Z127" s="28">
        <v>16363.74</v>
      </c>
      <c r="AA127" s="28">
        <v>22057.49</v>
      </c>
      <c r="AB127" s="28"/>
      <c r="AC127" s="28">
        <v>11.222466422466423</v>
      </c>
      <c r="AD127" s="28">
        <v>676.574074074074</v>
      </c>
      <c r="AE127" s="28">
        <v>555.4251883745964</v>
      </c>
      <c r="AF127" s="28">
        <v>612.89</v>
      </c>
      <c r="AG127" s="28"/>
      <c r="AH127" s="28">
        <v>122.83275862068965</v>
      </c>
      <c r="AI127" s="28">
        <v>542.6426076833527</v>
      </c>
      <c r="AJ127" s="28">
        <v>471.1351351351351</v>
      </c>
      <c r="AK127" s="28">
        <v>238.7</v>
      </c>
      <c r="AL127" s="28"/>
      <c r="AM127" s="28">
        <v>134.05522504315607</v>
      </c>
      <c r="AN127" s="28">
        <v>1219.2166817574266</v>
      </c>
      <c r="AO127" s="28">
        <v>1026.5603235097315</v>
      </c>
      <c r="AP127" s="28">
        <v>851.59</v>
      </c>
      <c r="AQ127" s="28"/>
      <c r="AR127" s="28">
        <v>20814.932422360245</v>
      </c>
      <c r="AS127" s="28">
        <v>14368.818087557604</v>
      </c>
      <c r="AT127" s="28">
        <v>16733.930510314876</v>
      </c>
      <c r="AU127" s="28">
        <v>21205.9</v>
      </c>
      <c r="AV127" s="28"/>
      <c r="AW127" s="28">
        <v>20948.987647403403</v>
      </c>
      <c r="AX127" s="28">
        <v>15588.03476931503</v>
      </c>
      <c r="AY127" s="28">
        <v>17760.49083382461</v>
      </c>
      <c r="AZ127" s="28">
        <v>22057.49</v>
      </c>
      <c r="BA127" s="20"/>
      <c r="BB127" s="22">
        <v>54.612771999303675</v>
      </c>
      <c r="BC127" s="22">
        <v>0.9432926743680081</v>
      </c>
      <c r="BD127" s="22">
        <v>6.352531202911708</v>
      </c>
      <c r="BE127" s="22">
        <v>0.018783033723412945</v>
      </c>
      <c r="BF127" s="22">
        <v>0.052914363751319415</v>
      </c>
      <c r="BG127" s="41"/>
    </row>
    <row r="128" spans="1:59" s="2" customFormat="1" ht="12.75">
      <c r="A128" s="18">
        <v>123</v>
      </c>
      <c r="B128" s="21">
        <v>3705</v>
      </c>
      <c r="C128" s="20" t="s">
        <v>10</v>
      </c>
      <c r="D128" s="28">
        <v>1957.4336</v>
      </c>
      <c r="E128" s="28">
        <v>2213.5</v>
      </c>
      <c r="F128" s="28">
        <v>6254.39</v>
      </c>
      <c r="G128" s="28">
        <v>8228.99</v>
      </c>
      <c r="H128" s="28"/>
      <c r="I128" s="28">
        <v>419.8886</v>
      </c>
      <c r="J128" s="28">
        <v>1496.9</v>
      </c>
      <c r="K128" s="28">
        <v>1639.24</v>
      </c>
      <c r="L128" s="28">
        <v>172.47</v>
      </c>
      <c r="M128" s="28"/>
      <c r="N128" s="28">
        <v>2377.3222</v>
      </c>
      <c r="O128" s="28">
        <v>3710.39</v>
      </c>
      <c r="P128" s="28">
        <v>7893.63</v>
      </c>
      <c r="Q128" s="28">
        <v>8401.46</v>
      </c>
      <c r="R128" s="28"/>
      <c r="S128" s="28">
        <v>7191.351</v>
      </c>
      <c r="T128" s="28">
        <v>9907.7091</v>
      </c>
      <c r="U128" s="28">
        <v>9011.5</v>
      </c>
      <c r="V128" s="28">
        <v>12527.49</v>
      </c>
      <c r="W128" s="28"/>
      <c r="X128" s="28">
        <v>9568.6732</v>
      </c>
      <c r="Y128" s="28">
        <v>13618.0991</v>
      </c>
      <c r="Z128" s="28">
        <v>16905.13</v>
      </c>
      <c r="AA128" s="28">
        <v>20928.95</v>
      </c>
      <c r="AB128" s="28"/>
      <c r="AC128" s="28">
        <v>2390.0288156288157</v>
      </c>
      <c r="AD128" s="28">
        <v>2561.9212962962965</v>
      </c>
      <c r="AE128" s="28">
        <v>6732.389666307858</v>
      </c>
      <c r="AF128" s="28">
        <v>8228.99</v>
      </c>
      <c r="AG128" s="28"/>
      <c r="AH128" s="28">
        <v>517.1041871921182</v>
      </c>
      <c r="AI128" s="28">
        <v>1742.6076833527359</v>
      </c>
      <c r="AJ128" s="28">
        <v>1772.1513513513512</v>
      </c>
      <c r="AK128" s="28">
        <v>172.47</v>
      </c>
      <c r="AL128" s="28"/>
      <c r="AM128" s="28">
        <v>2907.133002820934</v>
      </c>
      <c r="AN128" s="28">
        <v>4304.528979649032</v>
      </c>
      <c r="AO128" s="28">
        <v>8504.541017659209</v>
      </c>
      <c r="AP128" s="28">
        <v>8401.46</v>
      </c>
      <c r="AQ128" s="28"/>
      <c r="AR128" s="28">
        <v>8933.355279503105</v>
      </c>
      <c r="AS128" s="28">
        <v>11414.411405529954</v>
      </c>
      <c r="AT128" s="28">
        <v>9784.473398479913</v>
      </c>
      <c r="AU128" s="28">
        <v>12527.49</v>
      </c>
      <c r="AV128" s="28"/>
      <c r="AW128" s="28">
        <v>11840.488282324039</v>
      </c>
      <c r="AX128" s="28">
        <v>15718.940385178987</v>
      </c>
      <c r="AY128" s="28">
        <v>18289.01441613912</v>
      </c>
      <c r="AZ128" s="28">
        <v>20928.95</v>
      </c>
      <c r="BA128" s="20"/>
      <c r="BB128" s="22">
        <v>3.443050538214936</v>
      </c>
      <c r="BC128" s="22">
        <v>-0.6664695350147634</v>
      </c>
      <c r="BD128" s="22">
        <v>2.889946896769996</v>
      </c>
      <c r="BE128" s="22">
        <v>0.4023275251062006</v>
      </c>
      <c r="BF128" s="22">
        <v>0.7675749091567097</v>
      </c>
      <c r="BG128" s="41"/>
    </row>
    <row r="129" spans="1:59" s="2" customFormat="1" ht="12.75">
      <c r="A129" s="18">
        <v>124</v>
      </c>
      <c r="B129" s="21">
        <v>3706</v>
      </c>
      <c r="C129" s="20" t="s">
        <v>11</v>
      </c>
      <c r="D129" s="28">
        <v>0</v>
      </c>
      <c r="E129" s="28">
        <v>4.5</v>
      </c>
      <c r="F129" s="28">
        <v>0</v>
      </c>
      <c r="G129" s="28">
        <v>0</v>
      </c>
      <c r="H129" s="28"/>
      <c r="I129" s="28">
        <v>297.12</v>
      </c>
      <c r="J129" s="28">
        <v>409.33</v>
      </c>
      <c r="K129" s="28">
        <v>21.59</v>
      </c>
      <c r="L129" s="28">
        <v>173.35</v>
      </c>
      <c r="M129" s="28"/>
      <c r="N129" s="28">
        <v>297.12</v>
      </c>
      <c r="O129" s="28">
        <v>413.83</v>
      </c>
      <c r="P129" s="28">
        <v>21.59</v>
      </c>
      <c r="Q129" s="28">
        <v>173.35</v>
      </c>
      <c r="R129" s="28"/>
      <c r="S129" s="28">
        <v>4015.4586</v>
      </c>
      <c r="T129" s="28">
        <v>5052.7952</v>
      </c>
      <c r="U129" s="28">
        <v>9118.91</v>
      </c>
      <c r="V129" s="28">
        <v>7249.53</v>
      </c>
      <c r="W129" s="28"/>
      <c r="X129" s="28">
        <v>4312.5786</v>
      </c>
      <c r="Y129" s="28">
        <v>5466.6251999999995</v>
      </c>
      <c r="Z129" s="28">
        <v>9140.5</v>
      </c>
      <c r="AA129" s="28">
        <v>7422.88</v>
      </c>
      <c r="AB129" s="28"/>
      <c r="AC129" s="28">
        <v>0</v>
      </c>
      <c r="AD129" s="28">
        <v>5.208333333333333</v>
      </c>
      <c r="AE129" s="28">
        <v>0</v>
      </c>
      <c r="AF129" s="28">
        <v>0</v>
      </c>
      <c r="AG129" s="28"/>
      <c r="AH129" s="28">
        <v>365.91133004926104</v>
      </c>
      <c r="AI129" s="28">
        <v>476.51920838183935</v>
      </c>
      <c r="AJ129" s="28">
        <v>23.340540540540538</v>
      </c>
      <c r="AK129" s="28">
        <v>173.35</v>
      </c>
      <c r="AL129" s="28"/>
      <c r="AM129" s="28">
        <v>365.91133004926104</v>
      </c>
      <c r="AN129" s="28">
        <v>481.72754171517266</v>
      </c>
      <c r="AO129" s="28">
        <v>23.340540540540538</v>
      </c>
      <c r="AP129" s="28">
        <v>173.35</v>
      </c>
      <c r="AQ129" s="28"/>
      <c r="AR129" s="28">
        <v>4988.147329192546</v>
      </c>
      <c r="AS129" s="28">
        <v>5821.192626728111</v>
      </c>
      <c r="AT129" s="28">
        <v>9901.096634093376</v>
      </c>
      <c r="AU129" s="28">
        <v>7249.53</v>
      </c>
      <c r="AV129" s="28"/>
      <c r="AW129" s="28">
        <v>5354.058659241807</v>
      </c>
      <c r="AX129" s="28">
        <v>6302.920168443283</v>
      </c>
      <c r="AY129" s="28">
        <v>9924.437174633917</v>
      </c>
      <c r="AZ129" s="28">
        <v>7422.88</v>
      </c>
      <c r="BA129" s="20"/>
      <c r="BB129" s="22" t="s">
        <v>30</v>
      </c>
      <c r="BC129" s="22">
        <v>-0.5262513462574043</v>
      </c>
      <c r="BD129" s="22">
        <v>-0.5262513462574043</v>
      </c>
      <c r="BE129" s="22">
        <v>0.45335121871260253</v>
      </c>
      <c r="BF129" s="22">
        <v>0.38640244204032714</v>
      </c>
      <c r="BG129" s="41"/>
    </row>
    <row r="130" spans="1:59" s="2" customFormat="1" ht="12.75">
      <c r="A130" s="18">
        <v>125</v>
      </c>
      <c r="B130" s="21">
        <v>3799</v>
      </c>
      <c r="C130" s="20" t="s">
        <v>12</v>
      </c>
      <c r="D130" s="28">
        <v>782.9669</v>
      </c>
      <c r="E130" s="28">
        <v>1640.51</v>
      </c>
      <c r="F130" s="28">
        <v>95.13</v>
      </c>
      <c r="G130" s="28">
        <v>626.05</v>
      </c>
      <c r="H130" s="28"/>
      <c r="I130" s="28">
        <v>526.223</v>
      </c>
      <c r="J130" s="28">
        <v>819.92</v>
      </c>
      <c r="K130" s="28">
        <v>440.95</v>
      </c>
      <c r="L130" s="28">
        <v>324.97</v>
      </c>
      <c r="M130" s="28"/>
      <c r="N130" s="28">
        <v>1309.1899</v>
      </c>
      <c r="O130" s="28">
        <v>2460.43</v>
      </c>
      <c r="P130" s="28">
        <v>536.08</v>
      </c>
      <c r="Q130" s="28">
        <v>951.02</v>
      </c>
      <c r="R130" s="28"/>
      <c r="S130" s="28">
        <v>21972.0237</v>
      </c>
      <c r="T130" s="28">
        <v>23508.0754</v>
      </c>
      <c r="U130" s="28">
        <v>31177.55</v>
      </c>
      <c r="V130" s="28">
        <v>41986.67</v>
      </c>
      <c r="W130" s="28"/>
      <c r="X130" s="28">
        <v>23281.213600000003</v>
      </c>
      <c r="Y130" s="28">
        <v>25968.505400000002</v>
      </c>
      <c r="Z130" s="28">
        <v>31713.63</v>
      </c>
      <c r="AA130" s="28">
        <v>42937.69</v>
      </c>
      <c r="AB130" s="28"/>
      <c r="AC130" s="28">
        <v>956.003540903541</v>
      </c>
      <c r="AD130" s="28">
        <v>1898.7384259259259</v>
      </c>
      <c r="AE130" s="28">
        <v>102.4004305705059</v>
      </c>
      <c r="AF130" s="28">
        <v>626.05</v>
      </c>
      <c r="AG130" s="28"/>
      <c r="AH130" s="28">
        <v>648.0578817733989</v>
      </c>
      <c r="AI130" s="28">
        <v>954.5052386495926</v>
      </c>
      <c r="AJ130" s="28">
        <v>476.70270270270265</v>
      </c>
      <c r="AK130" s="28">
        <v>324.97</v>
      </c>
      <c r="AL130" s="28"/>
      <c r="AM130" s="28">
        <v>1604.0614226769399</v>
      </c>
      <c r="AN130" s="28">
        <v>2853.2436645755183</v>
      </c>
      <c r="AO130" s="28">
        <v>579.1031332732085</v>
      </c>
      <c r="AP130" s="28">
        <v>951.02</v>
      </c>
      <c r="AQ130" s="28"/>
      <c r="AR130" s="28">
        <v>27294.439378881987</v>
      </c>
      <c r="AS130" s="28">
        <v>27083.03617511521</v>
      </c>
      <c r="AT130" s="28">
        <v>33851.845819761125</v>
      </c>
      <c r="AU130" s="28">
        <v>41986.67</v>
      </c>
      <c r="AV130" s="28"/>
      <c r="AW130" s="28">
        <v>28898.500801558926</v>
      </c>
      <c r="AX130" s="28">
        <v>29936.279839690727</v>
      </c>
      <c r="AY130" s="28">
        <v>34430.948953034334</v>
      </c>
      <c r="AZ130" s="28">
        <v>42937.69</v>
      </c>
      <c r="BA130" s="20"/>
      <c r="BB130" s="22">
        <v>-0.3451384087884176</v>
      </c>
      <c r="BC130" s="22">
        <v>-0.4985478779908896</v>
      </c>
      <c r="BD130" s="22">
        <v>-0.40711746660368586</v>
      </c>
      <c r="BE130" s="22">
        <v>0.5382865871385347</v>
      </c>
      <c r="BF130" s="22">
        <v>0.48581029496463457</v>
      </c>
      <c r="BG130" s="41"/>
    </row>
    <row r="131" spans="1:59" s="69" customFormat="1" ht="12.75">
      <c r="A131" s="63">
        <v>126</v>
      </c>
      <c r="B131" s="64">
        <v>38</v>
      </c>
      <c r="C131" s="65" t="s">
        <v>13</v>
      </c>
      <c r="D131" s="66">
        <v>6974.1025</v>
      </c>
      <c r="E131" s="66">
        <v>9104.64</v>
      </c>
      <c r="F131" s="66">
        <v>7421.64</v>
      </c>
      <c r="G131" s="66">
        <v>11741.56</v>
      </c>
      <c r="H131" s="66"/>
      <c r="I131" s="66">
        <v>2928.3899</v>
      </c>
      <c r="J131" s="66">
        <v>2302.27</v>
      </c>
      <c r="K131" s="66">
        <v>1131.7</v>
      </c>
      <c r="L131" s="66">
        <v>486.3</v>
      </c>
      <c r="M131" s="66"/>
      <c r="N131" s="66">
        <v>9902.4924</v>
      </c>
      <c r="O131" s="66">
        <v>11406.91</v>
      </c>
      <c r="P131" s="66">
        <v>8553.34</v>
      </c>
      <c r="Q131" s="66">
        <v>12227.86</v>
      </c>
      <c r="R131" s="66"/>
      <c r="S131" s="66">
        <v>88603.6595</v>
      </c>
      <c r="T131" s="66">
        <v>113274.8871</v>
      </c>
      <c r="U131" s="66">
        <v>151517.97</v>
      </c>
      <c r="V131" s="66">
        <v>174210.27</v>
      </c>
      <c r="W131" s="66"/>
      <c r="X131" s="66">
        <v>98506.1519</v>
      </c>
      <c r="Y131" s="66">
        <v>124681.79710000001</v>
      </c>
      <c r="Z131" s="66">
        <v>160071.31</v>
      </c>
      <c r="AA131" s="66">
        <v>186438.13</v>
      </c>
      <c r="AB131" s="66"/>
      <c r="AC131" s="66">
        <v>8515.387667887668</v>
      </c>
      <c r="AD131" s="66">
        <v>10537.777777777777</v>
      </c>
      <c r="AE131" s="66">
        <v>7988.848223896663</v>
      </c>
      <c r="AF131" s="66">
        <v>11741.56</v>
      </c>
      <c r="AG131" s="66"/>
      <c r="AH131" s="66">
        <v>3606.391502463054</v>
      </c>
      <c r="AI131" s="66">
        <v>2680.174621653085</v>
      </c>
      <c r="AJ131" s="66">
        <v>1223.4594594594594</v>
      </c>
      <c r="AK131" s="66">
        <v>486.3</v>
      </c>
      <c r="AL131" s="66"/>
      <c r="AM131" s="66">
        <v>12121.779170350721</v>
      </c>
      <c r="AN131" s="66">
        <v>13217.952399430862</v>
      </c>
      <c r="AO131" s="66">
        <v>9212.307683356123</v>
      </c>
      <c r="AP131" s="66">
        <v>12227.86</v>
      </c>
      <c r="AQ131" s="66"/>
      <c r="AR131" s="66">
        <v>110066.65776397515</v>
      </c>
      <c r="AS131" s="66">
        <v>130501.0220046083</v>
      </c>
      <c r="AT131" s="66">
        <v>164514.6254071661</v>
      </c>
      <c r="AU131" s="66">
        <v>174210.27</v>
      </c>
      <c r="AV131" s="66"/>
      <c r="AW131" s="66">
        <v>122188.43693432587</v>
      </c>
      <c r="AX131" s="66">
        <v>143718.97440403915</v>
      </c>
      <c r="AY131" s="66">
        <v>173726.93309052225</v>
      </c>
      <c r="AZ131" s="66">
        <v>186438.13</v>
      </c>
      <c r="BA131" s="65"/>
      <c r="BB131" s="67">
        <v>0.37886382369631066</v>
      </c>
      <c r="BC131" s="67">
        <v>-0.8651560709180154</v>
      </c>
      <c r="BD131" s="67">
        <v>0.008751259048568327</v>
      </c>
      <c r="BE131" s="67">
        <v>0.5827706004626141</v>
      </c>
      <c r="BF131" s="67">
        <v>0.5258246580255967</v>
      </c>
      <c r="BG131" s="68"/>
    </row>
    <row r="132" spans="1:59" s="57" customFormat="1" ht="12.75">
      <c r="A132" s="51">
        <v>127</v>
      </c>
      <c r="B132" s="52">
        <v>3801</v>
      </c>
      <c r="C132" s="53" t="s">
        <v>14</v>
      </c>
      <c r="D132" s="54">
        <v>6699.3576</v>
      </c>
      <c r="E132" s="54">
        <v>9043.91</v>
      </c>
      <c r="F132" s="54">
        <v>7421.64</v>
      </c>
      <c r="G132" s="54">
        <v>10471.52</v>
      </c>
      <c r="H132" s="54"/>
      <c r="I132" s="54">
        <v>2873.5685</v>
      </c>
      <c r="J132" s="54">
        <v>1206.03</v>
      </c>
      <c r="K132" s="54">
        <v>991.03</v>
      </c>
      <c r="L132" s="54">
        <v>404.64</v>
      </c>
      <c r="M132" s="54"/>
      <c r="N132" s="54">
        <v>9572.9261</v>
      </c>
      <c r="O132" s="54">
        <v>10249.94</v>
      </c>
      <c r="P132" s="54">
        <v>8412.67</v>
      </c>
      <c r="Q132" s="54">
        <v>10876.16</v>
      </c>
      <c r="R132" s="54"/>
      <c r="S132" s="54">
        <v>66836.7539</v>
      </c>
      <c r="T132" s="54">
        <v>85849.9668</v>
      </c>
      <c r="U132" s="54">
        <v>114865.98</v>
      </c>
      <c r="V132" s="54">
        <v>134310.5</v>
      </c>
      <c r="W132" s="54"/>
      <c r="X132" s="54">
        <v>76409.68</v>
      </c>
      <c r="Y132" s="54">
        <v>96099.9068</v>
      </c>
      <c r="Z132" s="54">
        <v>123278.65</v>
      </c>
      <c r="AA132" s="54">
        <v>145186.66</v>
      </c>
      <c r="AB132" s="54"/>
      <c r="AC132" s="54">
        <v>8179.923809523811</v>
      </c>
      <c r="AD132" s="54">
        <v>10467.488425925925</v>
      </c>
      <c r="AE132" s="54">
        <v>7988.848223896663</v>
      </c>
      <c r="AF132" s="54">
        <v>10471.52</v>
      </c>
      <c r="AG132" s="54"/>
      <c r="AH132" s="54">
        <v>3538.8774630541866</v>
      </c>
      <c r="AI132" s="54">
        <v>1403.9930151338765</v>
      </c>
      <c r="AJ132" s="54">
        <v>1071.3837837837837</v>
      </c>
      <c r="AK132" s="54">
        <v>404.64</v>
      </c>
      <c r="AL132" s="54"/>
      <c r="AM132" s="54">
        <v>11718.801272577997</v>
      </c>
      <c r="AN132" s="54">
        <v>11871.481441059801</v>
      </c>
      <c r="AO132" s="54">
        <v>9060.232007680446</v>
      </c>
      <c r="AP132" s="54">
        <v>10876.16</v>
      </c>
      <c r="AQ132" s="54"/>
      <c r="AR132" s="54">
        <v>83027.02347826086</v>
      </c>
      <c r="AS132" s="54">
        <v>98905.49170506911</v>
      </c>
      <c r="AT132" s="54">
        <v>124718.7622149837</v>
      </c>
      <c r="AU132" s="54">
        <v>134310.5</v>
      </c>
      <c r="AV132" s="54"/>
      <c r="AW132" s="54">
        <v>94745.82475083886</v>
      </c>
      <c r="AX132" s="54">
        <v>110776.97314612892</v>
      </c>
      <c r="AY132" s="54">
        <v>133778.99422266416</v>
      </c>
      <c r="AZ132" s="54">
        <v>145186.66</v>
      </c>
      <c r="BA132" s="53"/>
      <c r="BB132" s="55">
        <v>0.2801488429278651</v>
      </c>
      <c r="BC132" s="55">
        <v>-0.8856586575193874</v>
      </c>
      <c r="BD132" s="55">
        <v>-0.07190507398992918</v>
      </c>
      <c r="BE132" s="55">
        <v>0.6176721069034445</v>
      </c>
      <c r="BF132" s="55">
        <v>0.5323805601123817</v>
      </c>
      <c r="BG132" s="56"/>
    </row>
    <row r="133" spans="1:59" s="57" customFormat="1" ht="12.75">
      <c r="A133" s="51">
        <v>128</v>
      </c>
      <c r="B133" s="52">
        <v>3802</v>
      </c>
      <c r="C133" s="53" t="s">
        <v>15</v>
      </c>
      <c r="D133" s="54">
        <v>195.4776</v>
      </c>
      <c r="E133" s="54">
        <v>42.73</v>
      </c>
      <c r="F133" s="54">
        <v>0</v>
      </c>
      <c r="G133" s="54">
        <v>0</v>
      </c>
      <c r="H133" s="54"/>
      <c r="I133" s="54">
        <v>12</v>
      </c>
      <c r="J133" s="54">
        <v>0</v>
      </c>
      <c r="K133" s="54">
        <v>0</v>
      </c>
      <c r="L133" s="54">
        <v>0</v>
      </c>
      <c r="M133" s="54"/>
      <c r="N133" s="54">
        <v>207.4776</v>
      </c>
      <c r="O133" s="54">
        <v>42.73</v>
      </c>
      <c r="P133" s="54">
        <v>0</v>
      </c>
      <c r="Q133" s="54">
        <v>0</v>
      </c>
      <c r="R133" s="54"/>
      <c r="S133" s="54">
        <v>16677.256</v>
      </c>
      <c r="T133" s="54">
        <v>19047.3173</v>
      </c>
      <c r="U133" s="54">
        <v>24104.39</v>
      </c>
      <c r="V133" s="54">
        <v>26397.33</v>
      </c>
      <c r="W133" s="54"/>
      <c r="X133" s="54">
        <v>16884.7336</v>
      </c>
      <c r="Y133" s="54">
        <v>19090.0473</v>
      </c>
      <c r="Z133" s="54">
        <v>24104.39</v>
      </c>
      <c r="AA133" s="54">
        <v>26397.33</v>
      </c>
      <c r="AB133" s="54"/>
      <c r="AC133" s="54">
        <v>238.6783882783883</v>
      </c>
      <c r="AD133" s="54">
        <v>49.45601851851851</v>
      </c>
      <c r="AE133" s="54">
        <v>0</v>
      </c>
      <c r="AF133" s="54">
        <v>0</v>
      </c>
      <c r="AG133" s="54"/>
      <c r="AH133" s="54">
        <v>14.778325123152708</v>
      </c>
      <c r="AI133" s="54">
        <v>0</v>
      </c>
      <c r="AJ133" s="54">
        <v>0</v>
      </c>
      <c r="AK133" s="54">
        <v>0</v>
      </c>
      <c r="AL133" s="54"/>
      <c r="AM133" s="54">
        <v>253.456713401541</v>
      </c>
      <c r="AN133" s="54">
        <v>49.45601851851851</v>
      </c>
      <c r="AO133" s="54">
        <v>0</v>
      </c>
      <c r="AP133" s="54">
        <v>0</v>
      </c>
      <c r="AQ133" s="54"/>
      <c r="AR133" s="54">
        <v>20717.088198757763</v>
      </c>
      <c r="AS133" s="54">
        <v>21943.913940092163</v>
      </c>
      <c r="AT133" s="54">
        <v>26171.976112920736</v>
      </c>
      <c r="AU133" s="54">
        <v>26397.33</v>
      </c>
      <c r="AV133" s="54"/>
      <c r="AW133" s="54">
        <v>20970.544912159305</v>
      </c>
      <c r="AX133" s="54">
        <v>21993.36995861068</v>
      </c>
      <c r="AY133" s="54">
        <v>26171.976112920736</v>
      </c>
      <c r="AZ133" s="54">
        <v>26397.33</v>
      </c>
      <c r="BA133" s="53"/>
      <c r="BB133" s="55">
        <v>-1</v>
      </c>
      <c r="BC133" s="55">
        <v>-1</v>
      </c>
      <c r="BD133" s="55">
        <v>-1</v>
      </c>
      <c r="BE133" s="55">
        <v>0.2741814750580074</v>
      </c>
      <c r="BF133" s="55">
        <v>0.2587813101935228</v>
      </c>
      <c r="BG133" s="56"/>
    </row>
    <row r="134" spans="1:59" s="57" customFormat="1" ht="12.75">
      <c r="A134" s="51">
        <v>129</v>
      </c>
      <c r="B134" s="52">
        <v>3803</v>
      </c>
      <c r="C134" s="53" t="s">
        <v>16</v>
      </c>
      <c r="D134" s="54">
        <v>79.2673</v>
      </c>
      <c r="E134" s="54">
        <v>18</v>
      </c>
      <c r="F134" s="54">
        <v>0</v>
      </c>
      <c r="G134" s="54">
        <v>114.54</v>
      </c>
      <c r="H134" s="54"/>
      <c r="I134" s="54">
        <v>42.8214</v>
      </c>
      <c r="J134" s="54">
        <v>56.94</v>
      </c>
      <c r="K134" s="54">
        <v>0.67</v>
      </c>
      <c r="L134" s="54">
        <v>0</v>
      </c>
      <c r="M134" s="54"/>
      <c r="N134" s="54">
        <v>122.0887</v>
      </c>
      <c r="O134" s="54">
        <v>74.95</v>
      </c>
      <c r="P134" s="54">
        <v>0.67</v>
      </c>
      <c r="Q134" s="54">
        <v>114.54</v>
      </c>
      <c r="R134" s="54"/>
      <c r="S134" s="54">
        <v>3215.7386</v>
      </c>
      <c r="T134" s="54">
        <v>5517.9937</v>
      </c>
      <c r="U134" s="54">
        <v>8153.93</v>
      </c>
      <c r="V134" s="54">
        <v>9106.49</v>
      </c>
      <c r="W134" s="54"/>
      <c r="X134" s="54">
        <v>3337.8273</v>
      </c>
      <c r="Y134" s="54">
        <v>5592.9437</v>
      </c>
      <c r="Z134" s="54">
        <v>8154.6</v>
      </c>
      <c r="AA134" s="54">
        <v>9221.03</v>
      </c>
      <c r="AB134" s="54"/>
      <c r="AC134" s="54">
        <v>96.7854700854701</v>
      </c>
      <c r="AD134" s="54">
        <v>20.833333333333332</v>
      </c>
      <c r="AE134" s="54">
        <v>0</v>
      </c>
      <c r="AF134" s="54">
        <v>114.54</v>
      </c>
      <c r="AG134" s="54"/>
      <c r="AH134" s="54">
        <v>52.73571428571428</v>
      </c>
      <c r="AI134" s="54">
        <v>66.28637951105937</v>
      </c>
      <c r="AJ134" s="54">
        <v>0.7243243243243244</v>
      </c>
      <c r="AK134" s="54">
        <v>0</v>
      </c>
      <c r="AL134" s="54"/>
      <c r="AM134" s="54">
        <v>149.52118437118438</v>
      </c>
      <c r="AN134" s="54">
        <v>87.1197128443927</v>
      </c>
      <c r="AO134" s="54">
        <v>0.7243243243243244</v>
      </c>
      <c r="AP134" s="54">
        <v>114.54</v>
      </c>
      <c r="AQ134" s="54"/>
      <c r="AR134" s="54">
        <v>3994.706335403727</v>
      </c>
      <c r="AS134" s="54">
        <v>6357.135599078341</v>
      </c>
      <c r="AT134" s="54">
        <v>8853.344191096634</v>
      </c>
      <c r="AU134" s="54">
        <v>9106.49</v>
      </c>
      <c r="AV134" s="54"/>
      <c r="AW134" s="54">
        <v>4144.227519774911</v>
      </c>
      <c r="AX134" s="54">
        <v>6444.255311922734</v>
      </c>
      <c r="AY134" s="54">
        <v>8854.068515420959</v>
      </c>
      <c r="AZ134" s="54">
        <v>9221.03</v>
      </c>
      <c r="BA134" s="53"/>
      <c r="BB134" s="55">
        <v>0.18344210033645636</v>
      </c>
      <c r="BC134" s="55">
        <v>-1</v>
      </c>
      <c r="BD134" s="55">
        <v>-0.2339547035980135</v>
      </c>
      <c r="BE134" s="55">
        <v>2.279639411611379</v>
      </c>
      <c r="BF134" s="55">
        <v>2.225029865276516</v>
      </c>
      <c r="BG134" s="56"/>
    </row>
    <row r="135" spans="1:59" s="57" customFormat="1" ht="12.75">
      <c r="A135" s="51">
        <v>130</v>
      </c>
      <c r="B135" s="52">
        <v>3899</v>
      </c>
      <c r="C135" s="53" t="s">
        <v>17</v>
      </c>
      <c r="D135" s="54">
        <v>0</v>
      </c>
      <c r="E135" s="54">
        <v>0</v>
      </c>
      <c r="F135" s="54">
        <v>0</v>
      </c>
      <c r="G135" s="54">
        <v>1155.49</v>
      </c>
      <c r="H135" s="54"/>
      <c r="I135" s="54">
        <v>0</v>
      </c>
      <c r="J135" s="54">
        <v>1039.3</v>
      </c>
      <c r="K135" s="54">
        <v>140</v>
      </c>
      <c r="L135" s="54">
        <v>81.66</v>
      </c>
      <c r="M135" s="54"/>
      <c r="N135" s="54">
        <v>0</v>
      </c>
      <c r="O135" s="54">
        <v>1039.3</v>
      </c>
      <c r="P135" s="54">
        <v>140</v>
      </c>
      <c r="Q135" s="54">
        <v>1237.15</v>
      </c>
      <c r="R135" s="54"/>
      <c r="S135" s="54">
        <v>1873.911</v>
      </c>
      <c r="T135" s="54">
        <v>2859.6093</v>
      </c>
      <c r="U135" s="54">
        <v>4393.67</v>
      </c>
      <c r="V135" s="54">
        <v>4395.95</v>
      </c>
      <c r="W135" s="54"/>
      <c r="X135" s="54">
        <v>1873.911</v>
      </c>
      <c r="Y135" s="54">
        <v>3898.9093000000003</v>
      </c>
      <c r="Z135" s="54">
        <v>4533.67</v>
      </c>
      <c r="AA135" s="54">
        <v>5633.1</v>
      </c>
      <c r="AB135" s="54"/>
      <c r="AC135" s="54">
        <v>0</v>
      </c>
      <c r="AD135" s="54">
        <v>0</v>
      </c>
      <c r="AE135" s="54">
        <v>0</v>
      </c>
      <c r="AF135" s="54">
        <v>1155.49</v>
      </c>
      <c r="AG135" s="54"/>
      <c r="AH135" s="54">
        <v>0</v>
      </c>
      <c r="AI135" s="54">
        <v>1209.895227008149</v>
      </c>
      <c r="AJ135" s="54">
        <v>151.35135135135135</v>
      </c>
      <c r="AK135" s="54">
        <v>81.66</v>
      </c>
      <c r="AL135" s="54"/>
      <c r="AM135" s="54">
        <v>0</v>
      </c>
      <c r="AN135" s="54">
        <v>1209.895227008149</v>
      </c>
      <c r="AO135" s="54">
        <v>151.35135135135135</v>
      </c>
      <c r="AP135" s="54">
        <v>1237.15</v>
      </c>
      <c r="AQ135" s="54"/>
      <c r="AR135" s="54">
        <v>2327.839751552795</v>
      </c>
      <c r="AS135" s="54">
        <v>3294.4807603686636</v>
      </c>
      <c r="AT135" s="54">
        <v>4770.542888165038</v>
      </c>
      <c r="AU135" s="54">
        <v>4395.95</v>
      </c>
      <c r="AV135" s="54"/>
      <c r="AW135" s="54">
        <v>2327.839751552795</v>
      </c>
      <c r="AX135" s="54">
        <v>4504.375987376812</v>
      </c>
      <c r="AY135" s="54">
        <v>4921.8942395163895</v>
      </c>
      <c r="AZ135" s="54">
        <v>5633.1</v>
      </c>
      <c r="BA135" s="53"/>
      <c r="BB135" s="55" t="s">
        <v>30</v>
      </c>
      <c r="BC135" s="55" t="s">
        <v>30</v>
      </c>
      <c r="BD135" s="55" t="s">
        <v>30</v>
      </c>
      <c r="BE135" s="55">
        <v>0.8884246637113502</v>
      </c>
      <c r="BF135" s="55">
        <v>2.4198830680859444</v>
      </c>
      <c r="BG135" s="56"/>
    </row>
    <row r="136" spans="1:59" s="39" customFormat="1" ht="12.75">
      <c r="A136" s="24">
        <v>131</v>
      </c>
      <c r="B136" s="38">
        <v>39</v>
      </c>
      <c r="C136" s="12" t="s">
        <v>18</v>
      </c>
      <c r="D136" s="43">
        <v>13354.3834</v>
      </c>
      <c r="E136" s="43">
        <v>7115.62</v>
      </c>
      <c r="F136" s="43">
        <v>11743.42</v>
      </c>
      <c r="G136" s="43">
        <v>11826.72</v>
      </c>
      <c r="H136" s="43"/>
      <c r="I136" s="43">
        <v>10181.1581</v>
      </c>
      <c r="J136" s="43">
        <v>8955.62</v>
      </c>
      <c r="K136" s="43">
        <v>6038.41</v>
      </c>
      <c r="L136" s="43">
        <v>3854.48</v>
      </c>
      <c r="M136" s="43"/>
      <c r="N136" s="43">
        <v>23535.5415</v>
      </c>
      <c r="O136" s="43">
        <v>16071.24</v>
      </c>
      <c r="P136" s="43">
        <v>17781.83</v>
      </c>
      <c r="Q136" s="43">
        <v>15681.2</v>
      </c>
      <c r="R136" s="43"/>
      <c r="S136" s="43">
        <v>49447.159</v>
      </c>
      <c r="T136" s="43">
        <v>65764.1426</v>
      </c>
      <c r="U136" s="43">
        <v>85675.01</v>
      </c>
      <c r="V136" s="43">
        <v>92626.08</v>
      </c>
      <c r="W136" s="43"/>
      <c r="X136" s="43">
        <v>72982.7005</v>
      </c>
      <c r="Y136" s="43">
        <v>81835.38260000001</v>
      </c>
      <c r="Z136" s="43">
        <v>103456.84</v>
      </c>
      <c r="AA136" s="43">
        <v>108307.28</v>
      </c>
      <c r="AB136" s="43"/>
      <c r="AC136" s="43">
        <v>16305.71843711844</v>
      </c>
      <c r="AD136" s="43">
        <v>8235.671296296296</v>
      </c>
      <c r="AE136" s="43">
        <v>12640.925726587728</v>
      </c>
      <c r="AF136" s="43">
        <v>11826.72</v>
      </c>
      <c r="AG136" s="43"/>
      <c r="AH136" s="43">
        <v>12538.372044334976</v>
      </c>
      <c r="AI136" s="43">
        <v>10425.634458672877</v>
      </c>
      <c r="AJ136" s="43">
        <v>6528.010810810811</v>
      </c>
      <c r="AK136" s="43">
        <v>3854.48</v>
      </c>
      <c r="AL136" s="43"/>
      <c r="AM136" s="43">
        <v>28844.090481453415</v>
      </c>
      <c r="AN136" s="43">
        <v>18661.305754969173</v>
      </c>
      <c r="AO136" s="43">
        <v>19168.93653739854</v>
      </c>
      <c r="AP136" s="43">
        <v>15681.2</v>
      </c>
      <c r="AQ136" s="43"/>
      <c r="AR136" s="43">
        <v>61425.04223602484</v>
      </c>
      <c r="AS136" s="43">
        <v>75765.14124423964</v>
      </c>
      <c r="AT136" s="43">
        <v>93023.89793702496</v>
      </c>
      <c r="AU136" s="43">
        <v>92626.08</v>
      </c>
      <c r="AV136" s="43"/>
      <c r="AW136" s="43">
        <v>90269.13271747826</v>
      </c>
      <c r="AX136" s="43">
        <v>94426.44699920881</v>
      </c>
      <c r="AY136" s="43">
        <v>112192.8344744235</v>
      </c>
      <c r="AZ136" s="43">
        <v>108307.28</v>
      </c>
      <c r="BA136" s="12"/>
      <c r="BB136" s="37">
        <v>-0.2746888126635635</v>
      </c>
      <c r="BC136" s="37">
        <v>-0.6925852904690676</v>
      </c>
      <c r="BD136" s="37">
        <v>-0.4563461791217539</v>
      </c>
      <c r="BE136" s="37">
        <v>0.5079530534807875</v>
      </c>
      <c r="BF136" s="37">
        <v>0.199826305399178</v>
      </c>
      <c r="BG136" s="44"/>
    </row>
    <row r="137" spans="1:59" s="2" customFormat="1" ht="12.75">
      <c r="A137" s="18">
        <v>132</v>
      </c>
      <c r="B137" s="21">
        <v>3901</v>
      </c>
      <c r="C137" s="20" t="s">
        <v>19</v>
      </c>
      <c r="D137" s="28">
        <v>5361.1062</v>
      </c>
      <c r="E137" s="28">
        <v>3746.2</v>
      </c>
      <c r="F137" s="28">
        <v>2055.89</v>
      </c>
      <c r="G137" s="28">
        <v>1123.63</v>
      </c>
      <c r="H137" s="28"/>
      <c r="I137" s="28">
        <v>4574.3684</v>
      </c>
      <c r="J137" s="28">
        <v>4183.65</v>
      </c>
      <c r="K137" s="28">
        <v>841</v>
      </c>
      <c r="L137" s="28">
        <v>149</v>
      </c>
      <c r="M137" s="28"/>
      <c r="N137" s="28">
        <v>9935.4746</v>
      </c>
      <c r="O137" s="28">
        <v>7929.85</v>
      </c>
      <c r="P137" s="28">
        <v>2896.89</v>
      </c>
      <c r="Q137" s="28">
        <v>1272.63</v>
      </c>
      <c r="R137" s="28"/>
      <c r="S137" s="28">
        <v>35163.8166</v>
      </c>
      <c r="T137" s="28">
        <v>46831.0905</v>
      </c>
      <c r="U137" s="28">
        <v>65669.8</v>
      </c>
      <c r="V137" s="28">
        <v>58982.1</v>
      </c>
      <c r="W137" s="28"/>
      <c r="X137" s="28">
        <v>45099.2912</v>
      </c>
      <c r="Y137" s="28">
        <v>54760.9405</v>
      </c>
      <c r="Z137" s="28">
        <v>68566.69</v>
      </c>
      <c r="AA137" s="28">
        <v>60254.73</v>
      </c>
      <c r="AB137" s="28"/>
      <c r="AC137" s="28">
        <v>6545.917216117216</v>
      </c>
      <c r="AD137" s="28">
        <v>4335.87962962963</v>
      </c>
      <c r="AE137" s="28">
        <v>2213.0139935414422</v>
      </c>
      <c r="AF137" s="28">
        <v>1123.63</v>
      </c>
      <c r="AG137" s="28"/>
      <c r="AH137" s="28">
        <v>5633.458620689655</v>
      </c>
      <c r="AI137" s="28">
        <v>4870.372526193248</v>
      </c>
      <c r="AJ137" s="28">
        <v>909.1891891891892</v>
      </c>
      <c r="AK137" s="28">
        <v>149</v>
      </c>
      <c r="AL137" s="28"/>
      <c r="AM137" s="28">
        <v>12179.37583680687</v>
      </c>
      <c r="AN137" s="28">
        <v>9206.252155822876</v>
      </c>
      <c r="AO137" s="28">
        <v>3122.2031827306314</v>
      </c>
      <c r="AP137" s="28">
        <v>1272.63</v>
      </c>
      <c r="AQ137" s="28"/>
      <c r="AR137" s="28">
        <v>43681.75975155279</v>
      </c>
      <c r="AS137" s="28">
        <v>53952.869239631334</v>
      </c>
      <c r="AT137" s="28">
        <v>71302.71444082519</v>
      </c>
      <c r="AU137" s="28">
        <v>58982.1</v>
      </c>
      <c r="AV137" s="28"/>
      <c r="AW137" s="28">
        <v>55861.135588359655</v>
      </c>
      <c r="AX137" s="28">
        <v>63159.12139545421</v>
      </c>
      <c r="AY137" s="28">
        <v>74424.91762355583</v>
      </c>
      <c r="AZ137" s="28">
        <v>60254.73</v>
      </c>
      <c r="BA137" s="20"/>
      <c r="BB137" s="22">
        <v>-0.8283464390240954</v>
      </c>
      <c r="BC137" s="22">
        <v>-0.973550884095824</v>
      </c>
      <c r="BD137" s="22">
        <v>-0.8955094237133212</v>
      </c>
      <c r="BE137" s="22">
        <v>0.35026840345879884</v>
      </c>
      <c r="BF137" s="22">
        <v>0.07865207832538013</v>
      </c>
      <c r="BG137" s="41"/>
    </row>
    <row r="138" spans="1:59" s="2" customFormat="1" ht="12.75">
      <c r="A138" s="18">
        <v>133</v>
      </c>
      <c r="B138" s="21">
        <v>3902</v>
      </c>
      <c r="C138" s="20" t="s">
        <v>20</v>
      </c>
      <c r="D138" s="28">
        <v>275.85</v>
      </c>
      <c r="E138" s="28">
        <v>159.45</v>
      </c>
      <c r="F138" s="28">
        <v>0</v>
      </c>
      <c r="G138" s="28">
        <v>0</v>
      </c>
      <c r="H138" s="28"/>
      <c r="I138" s="28">
        <v>433.58</v>
      </c>
      <c r="J138" s="28">
        <v>505.96</v>
      </c>
      <c r="K138" s="28">
        <v>0</v>
      </c>
      <c r="L138" s="28">
        <v>0</v>
      </c>
      <c r="M138" s="28"/>
      <c r="N138" s="28">
        <v>709.43</v>
      </c>
      <c r="O138" s="28">
        <v>665.41</v>
      </c>
      <c r="P138" s="28">
        <v>0</v>
      </c>
      <c r="Q138" s="28">
        <v>0</v>
      </c>
      <c r="R138" s="28"/>
      <c r="S138" s="28">
        <v>1422.5598</v>
      </c>
      <c r="T138" s="28">
        <v>1220.744</v>
      </c>
      <c r="U138" s="28">
        <v>1325.11</v>
      </c>
      <c r="V138" s="28">
        <v>3161.89</v>
      </c>
      <c r="W138" s="28"/>
      <c r="X138" s="28">
        <v>2131.9898</v>
      </c>
      <c r="Y138" s="28">
        <v>1886.154</v>
      </c>
      <c r="Z138" s="28">
        <v>1325.11</v>
      </c>
      <c r="AA138" s="28">
        <v>3161.89</v>
      </c>
      <c r="AB138" s="28"/>
      <c r="AC138" s="28">
        <v>336.81318681318686</v>
      </c>
      <c r="AD138" s="28">
        <v>184.5486111111111</v>
      </c>
      <c r="AE138" s="28">
        <v>0</v>
      </c>
      <c r="AF138" s="28">
        <v>0</v>
      </c>
      <c r="AG138" s="28"/>
      <c r="AH138" s="28">
        <v>533.9655172413793</v>
      </c>
      <c r="AI138" s="28">
        <v>589.0104772991851</v>
      </c>
      <c r="AJ138" s="28">
        <v>0</v>
      </c>
      <c r="AK138" s="28">
        <v>0</v>
      </c>
      <c r="AL138" s="28"/>
      <c r="AM138" s="28">
        <v>870.7787040545661</v>
      </c>
      <c r="AN138" s="28">
        <v>773.5590884102962</v>
      </c>
      <c r="AO138" s="28">
        <v>0</v>
      </c>
      <c r="AP138" s="28">
        <v>0</v>
      </c>
      <c r="AQ138" s="28"/>
      <c r="AR138" s="28">
        <v>1767.1550310559005</v>
      </c>
      <c r="AS138" s="28">
        <v>1406.3870967741934</v>
      </c>
      <c r="AT138" s="28">
        <v>1438.7730727470139</v>
      </c>
      <c r="AU138" s="28">
        <v>3161.89</v>
      </c>
      <c r="AV138" s="28"/>
      <c r="AW138" s="28">
        <v>2637.933735110467</v>
      </c>
      <c r="AX138" s="28">
        <v>2179.94618518449</v>
      </c>
      <c r="AY138" s="28">
        <v>1438.7730727470139</v>
      </c>
      <c r="AZ138" s="28">
        <v>3161.89</v>
      </c>
      <c r="BA138" s="20"/>
      <c r="BB138" s="22">
        <v>-1</v>
      </c>
      <c r="BC138" s="22">
        <v>-1</v>
      </c>
      <c r="BD138" s="22">
        <v>-1</v>
      </c>
      <c r="BE138" s="22">
        <v>0.789254448213706</v>
      </c>
      <c r="BF138" s="22">
        <v>0.19862374020839146</v>
      </c>
      <c r="BG138" s="41"/>
    </row>
    <row r="139" spans="1:59" s="2" customFormat="1" ht="12.75">
      <c r="A139" s="18">
        <v>134</v>
      </c>
      <c r="B139" s="21">
        <v>3903</v>
      </c>
      <c r="C139" s="20" t="s">
        <v>21</v>
      </c>
      <c r="D139" s="28">
        <v>1112.9306</v>
      </c>
      <c r="E139" s="28">
        <v>989.62</v>
      </c>
      <c r="F139" s="28">
        <v>578.07</v>
      </c>
      <c r="G139" s="28">
        <v>624.66</v>
      </c>
      <c r="H139" s="28"/>
      <c r="I139" s="28">
        <v>2334.84</v>
      </c>
      <c r="J139" s="28">
        <v>1020.77</v>
      </c>
      <c r="K139" s="28">
        <v>1347.76</v>
      </c>
      <c r="L139" s="28">
        <v>2241</v>
      </c>
      <c r="M139" s="28"/>
      <c r="N139" s="28">
        <v>3447.7706</v>
      </c>
      <c r="O139" s="28">
        <v>2010.39</v>
      </c>
      <c r="P139" s="28">
        <v>1925.83</v>
      </c>
      <c r="Q139" s="28">
        <v>2865.66</v>
      </c>
      <c r="R139" s="28"/>
      <c r="S139" s="28">
        <v>6173.1176</v>
      </c>
      <c r="T139" s="28">
        <v>8233.4226</v>
      </c>
      <c r="U139" s="28">
        <v>10185.85</v>
      </c>
      <c r="V139" s="28">
        <v>17651.58</v>
      </c>
      <c r="W139" s="28"/>
      <c r="X139" s="28">
        <v>9620.8882</v>
      </c>
      <c r="Y139" s="28">
        <v>10243.8126</v>
      </c>
      <c r="Z139" s="28">
        <v>12111.68</v>
      </c>
      <c r="AA139" s="28">
        <v>20517.24</v>
      </c>
      <c r="AB139" s="28"/>
      <c r="AC139" s="28">
        <v>1358.8896214896215</v>
      </c>
      <c r="AD139" s="28">
        <v>1145.3935185185185</v>
      </c>
      <c r="AE139" s="28">
        <v>622.2497308934338</v>
      </c>
      <c r="AF139" s="28">
        <v>624.66</v>
      </c>
      <c r="AG139" s="28"/>
      <c r="AH139" s="28">
        <v>2875.4187192118225</v>
      </c>
      <c r="AI139" s="28">
        <v>1188.323632130384</v>
      </c>
      <c r="AJ139" s="28">
        <v>1457.0378378378377</v>
      </c>
      <c r="AK139" s="28">
        <v>2241</v>
      </c>
      <c r="AL139" s="28"/>
      <c r="AM139" s="28">
        <v>4234.308340701444</v>
      </c>
      <c r="AN139" s="28">
        <v>2333.7171506489026</v>
      </c>
      <c r="AO139" s="28">
        <v>2079.2875687312717</v>
      </c>
      <c r="AP139" s="28">
        <v>2865.66</v>
      </c>
      <c r="AQ139" s="28"/>
      <c r="AR139" s="28">
        <v>7668.46906832298</v>
      </c>
      <c r="AS139" s="28">
        <v>9485.5099078341</v>
      </c>
      <c r="AT139" s="28">
        <v>11059.554831704669</v>
      </c>
      <c r="AU139" s="28">
        <v>17651.58</v>
      </c>
      <c r="AV139" s="28"/>
      <c r="AW139" s="28">
        <v>11902.777409024424</v>
      </c>
      <c r="AX139" s="28">
        <v>11819.227058483004</v>
      </c>
      <c r="AY139" s="28">
        <v>13138.84240043594</v>
      </c>
      <c r="AZ139" s="28">
        <v>20517.24</v>
      </c>
      <c r="BA139" s="20"/>
      <c r="BB139" s="22">
        <v>-0.540315865158169</v>
      </c>
      <c r="BC139" s="22">
        <v>-0.2206352469548234</v>
      </c>
      <c r="BD139" s="22">
        <v>-0.32322831276730246</v>
      </c>
      <c r="BE139" s="22">
        <v>2.3018388471977276</v>
      </c>
      <c r="BF139" s="22">
        <v>0.7237355026436336</v>
      </c>
      <c r="BG139" s="41"/>
    </row>
    <row r="140" spans="1:59" s="2" customFormat="1" ht="12.75">
      <c r="A140" s="18">
        <v>135</v>
      </c>
      <c r="B140" s="21">
        <v>3904</v>
      </c>
      <c r="C140" s="20" t="s">
        <v>22</v>
      </c>
      <c r="D140" s="28">
        <v>6604.4966</v>
      </c>
      <c r="E140" s="28">
        <v>2220.35</v>
      </c>
      <c r="F140" s="28">
        <v>8641.12</v>
      </c>
      <c r="G140" s="28">
        <v>9557.27</v>
      </c>
      <c r="H140" s="28"/>
      <c r="I140" s="28">
        <v>2510.0597</v>
      </c>
      <c r="J140" s="28">
        <v>2584.64</v>
      </c>
      <c r="K140" s="28">
        <v>3656.45</v>
      </c>
      <c r="L140" s="28">
        <v>1464.48</v>
      </c>
      <c r="M140" s="28"/>
      <c r="N140" s="28">
        <v>9114.5563</v>
      </c>
      <c r="O140" s="28">
        <v>4804.99</v>
      </c>
      <c r="P140" s="28">
        <v>12297.57</v>
      </c>
      <c r="Q140" s="28">
        <v>11021.75</v>
      </c>
      <c r="R140" s="28"/>
      <c r="S140" s="28">
        <v>4836.4408</v>
      </c>
      <c r="T140" s="28">
        <v>7156.7706</v>
      </c>
      <c r="U140" s="28">
        <v>6185.93</v>
      </c>
      <c r="V140" s="28">
        <v>9089.59</v>
      </c>
      <c r="W140" s="28"/>
      <c r="X140" s="28">
        <v>13950.9971</v>
      </c>
      <c r="Y140" s="28">
        <v>11961.7606</v>
      </c>
      <c r="Z140" s="28">
        <v>18483.5</v>
      </c>
      <c r="AA140" s="28">
        <v>20111.34</v>
      </c>
      <c r="AB140" s="28"/>
      <c r="AC140" s="28">
        <v>8064.098412698414</v>
      </c>
      <c r="AD140" s="28">
        <v>2569.849537037037</v>
      </c>
      <c r="AE140" s="28">
        <v>9301.528525296018</v>
      </c>
      <c r="AF140" s="28">
        <v>9557.27</v>
      </c>
      <c r="AG140" s="28"/>
      <c r="AH140" s="28">
        <v>3091.2065270935955</v>
      </c>
      <c r="AI140" s="28">
        <v>3008.894062863795</v>
      </c>
      <c r="AJ140" s="28">
        <v>3952.9189189189187</v>
      </c>
      <c r="AK140" s="28">
        <v>1464.48</v>
      </c>
      <c r="AL140" s="28"/>
      <c r="AM140" s="28">
        <v>11155.30493979201</v>
      </c>
      <c r="AN140" s="28">
        <v>5578.743599900832</v>
      </c>
      <c r="AO140" s="28">
        <v>13254.447444214937</v>
      </c>
      <c r="AP140" s="28">
        <v>11021.75</v>
      </c>
      <c r="AQ140" s="28"/>
      <c r="AR140" s="28">
        <v>6008.00099378882</v>
      </c>
      <c r="AS140" s="28">
        <v>8245.127419354838</v>
      </c>
      <c r="AT140" s="28">
        <v>6716.536373507058</v>
      </c>
      <c r="AU140" s="28">
        <v>9089.59</v>
      </c>
      <c r="AV140" s="28"/>
      <c r="AW140" s="28">
        <v>17163.30593358083</v>
      </c>
      <c r="AX140" s="28">
        <v>13823.87101925567</v>
      </c>
      <c r="AY140" s="28">
        <v>19970.983817721994</v>
      </c>
      <c r="AZ140" s="28">
        <v>20111.34</v>
      </c>
      <c r="BA140" s="20"/>
      <c r="BB140" s="22">
        <v>0.1851628676741235</v>
      </c>
      <c r="BC140" s="22">
        <v>-0.5262432363660513</v>
      </c>
      <c r="BD140" s="22">
        <v>-0.011972325320808275</v>
      </c>
      <c r="BE140" s="22">
        <v>0.5129141971509297</v>
      </c>
      <c r="BF140" s="22">
        <v>0.17176376613151212</v>
      </c>
      <c r="BG140" s="41"/>
    </row>
    <row r="141" spans="1:59" s="2" customFormat="1" ht="12.75">
      <c r="A141" s="18">
        <v>136</v>
      </c>
      <c r="B141" s="21">
        <v>3999</v>
      </c>
      <c r="C141" s="20" t="s">
        <v>189</v>
      </c>
      <c r="D141" s="28">
        <v>0</v>
      </c>
      <c r="E141" s="28">
        <v>0</v>
      </c>
      <c r="F141" s="28">
        <v>468.35</v>
      </c>
      <c r="G141" s="28">
        <v>521.15</v>
      </c>
      <c r="H141" s="28"/>
      <c r="I141" s="28">
        <v>328.31</v>
      </c>
      <c r="J141" s="28">
        <v>660.6</v>
      </c>
      <c r="K141" s="28">
        <v>193.2</v>
      </c>
      <c r="L141" s="28">
        <v>0</v>
      </c>
      <c r="M141" s="28"/>
      <c r="N141" s="28">
        <v>328.31</v>
      </c>
      <c r="O141" s="28">
        <v>660.6</v>
      </c>
      <c r="P141" s="28">
        <v>661.55</v>
      </c>
      <c r="Q141" s="28">
        <v>521.15</v>
      </c>
      <c r="R141" s="28"/>
      <c r="S141" s="28">
        <v>1851.2242</v>
      </c>
      <c r="T141" s="28">
        <v>2322.1149</v>
      </c>
      <c r="U141" s="28">
        <v>2308.32</v>
      </c>
      <c r="V141" s="28">
        <v>3740.92</v>
      </c>
      <c r="W141" s="28"/>
      <c r="X141" s="28">
        <v>2179.5342</v>
      </c>
      <c r="Y141" s="28">
        <v>2982.7149</v>
      </c>
      <c r="Z141" s="28">
        <v>2969.87</v>
      </c>
      <c r="AA141" s="28">
        <v>4262.07</v>
      </c>
      <c r="AB141" s="28"/>
      <c r="AC141" s="28">
        <v>0</v>
      </c>
      <c r="AD141" s="28">
        <v>0</v>
      </c>
      <c r="AE141" s="28">
        <v>504.1442411194833</v>
      </c>
      <c r="AF141" s="28">
        <v>521.15</v>
      </c>
      <c r="AG141" s="28"/>
      <c r="AH141" s="28">
        <v>404.32266009852214</v>
      </c>
      <c r="AI141" s="28">
        <v>769.0337601862632</v>
      </c>
      <c r="AJ141" s="28">
        <v>208.86486486486484</v>
      </c>
      <c r="AK141" s="28">
        <v>0</v>
      </c>
      <c r="AL141" s="28"/>
      <c r="AM141" s="28">
        <v>404.32266009852214</v>
      </c>
      <c r="AN141" s="28">
        <v>769.0337601862632</v>
      </c>
      <c r="AO141" s="28">
        <v>713.0091059843481</v>
      </c>
      <c r="AP141" s="28">
        <v>521.15</v>
      </c>
      <c r="AQ141" s="28"/>
      <c r="AR141" s="28">
        <v>2299.657391304348</v>
      </c>
      <c r="AS141" s="28">
        <v>2675.247580645161</v>
      </c>
      <c r="AT141" s="28">
        <v>2506.3192182410426</v>
      </c>
      <c r="AU141" s="28">
        <v>3740.92</v>
      </c>
      <c r="AV141" s="28"/>
      <c r="AW141" s="28">
        <v>2703.9800514028702</v>
      </c>
      <c r="AX141" s="28">
        <v>3444.281340831424</v>
      </c>
      <c r="AY141" s="28">
        <v>3219.3283242253906</v>
      </c>
      <c r="AZ141" s="28">
        <v>4262.07</v>
      </c>
      <c r="BA141" s="20"/>
      <c r="BB141" s="22" t="s">
        <v>30</v>
      </c>
      <c r="BC141" s="22">
        <v>-1</v>
      </c>
      <c r="BD141" s="22">
        <v>0.2889458134080596</v>
      </c>
      <c r="BE141" s="22">
        <v>0.6267292746065007</v>
      </c>
      <c r="BF141" s="22">
        <v>0.5762209480017304</v>
      </c>
      <c r="BG141" s="41"/>
    </row>
    <row r="142" spans="1:59" s="39" customFormat="1" ht="12.75">
      <c r="A142" s="24">
        <v>137</v>
      </c>
      <c r="B142" s="38">
        <v>40</v>
      </c>
      <c r="C142" s="12" t="s">
        <v>190</v>
      </c>
      <c r="D142" s="43">
        <v>64.8161</v>
      </c>
      <c r="E142" s="43">
        <v>925.6</v>
      </c>
      <c r="F142" s="43">
        <v>1046.62</v>
      </c>
      <c r="G142" s="43">
        <v>947.73</v>
      </c>
      <c r="H142" s="43"/>
      <c r="I142" s="43">
        <v>331.21</v>
      </c>
      <c r="J142" s="43">
        <v>518.56</v>
      </c>
      <c r="K142" s="43">
        <v>559.25</v>
      </c>
      <c r="L142" s="43">
        <v>0</v>
      </c>
      <c r="M142" s="43"/>
      <c r="N142" s="43">
        <v>396.0261</v>
      </c>
      <c r="O142" s="43">
        <v>1444.15</v>
      </c>
      <c r="P142" s="43">
        <v>1605.87</v>
      </c>
      <c r="Q142" s="43">
        <v>947.73</v>
      </c>
      <c r="R142" s="43"/>
      <c r="S142" s="43">
        <v>10375.8337</v>
      </c>
      <c r="T142" s="43">
        <v>12834.3056</v>
      </c>
      <c r="U142" s="43">
        <v>17769.42</v>
      </c>
      <c r="V142" s="43">
        <v>28339.1</v>
      </c>
      <c r="W142" s="43"/>
      <c r="X142" s="43">
        <v>10771.859799999998</v>
      </c>
      <c r="Y142" s="43">
        <v>14278.4556</v>
      </c>
      <c r="Z142" s="43">
        <v>19375.29</v>
      </c>
      <c r="AA142" s="43">
        <v>29286.83</v>
      </c>
      <c r="AB142" s="43"/>
      <c r="AC142" s="43">
        <v>79.14053724053726</v>
      </c>
      <c r="AD142" s="43">
        <v>1071.2962962962963</v>
      </c>
      <c r="AE142" s="43">
        <v>1126.6092572658772</v>
      </c>
      <c r="AF142" s="43">
        <v>947.73</v>
      </c>
      <c r="AG142" s="43"/>
      <c r="AH142" s="43">
        <v>407.8940886699507</v>
      </c>
      <c r="AI142" s="43">
        <v>603.6786961583235</v>
      </c>
      <c r="AJ142" s="43">
        <v>604.5945945945946</v>
      </c>
      <c r="AK142" s="43">
        <v>0</v>
      </c>
      <c r="AL142" s="43"/>
      <c r="AM142" s="43">
        <v>487.03462591048793</v>
      </c>
      <c r="AN142" s="43">
        <v>1674.97499245462</v>
      </c>
      <c r="AO142" s="43">
        <v>1731.2038518604718</v>
      </c>
      <c r="AP142" s="43">
        <v>947.73</v>
      </c>
      <c r="AQ142" s="43"/>
      <c r="AR142" s="43">
        <v>12889.234409937886</v>
      </c>
      <c r="AS142" s="43">
        <v>14786.066359447004</v>
      </c>
      <c r="AT142" s="43">
        <v>19293.61563517915</v>
      </c>
      <c r="AU142" s="43">
        <v>28339.1</v>
      </c>
      <c r="AV142" s="43"/>
      <c r="AW142" s="43">
        <v>13376.269035848374</v>
      </c>
      <c r="AX142" s="43">
        <v>16461.041351901626</v>
      </c>
      <c r="AY142" s="43">
        <v>21024.819487039622</v>
      </c>
      <c r="AZ142" s="43">
        <v>29286.83</v>
      </c>
      <c r="BA142" s="12"/>
      <c r="BB142" s="37">
        <v>11.975278827328394</v>
      </c>
      <c r="BC142" s="37">
        <v>-1</v>
      </c>
      <c r="BD142" s="37">
        <v>0.9459191391746822</v>
      </c>
      <c r="BE142" s="37">
        <v>2.1986643347994295</v>
      </c>
      <c r="BF142" s="37">
        <v>2.189461793980919</v>
      </c>
      <c r="BG142" s="44"/>
    </row>
    <row r="143" spans="1:59" s="2" customFormat="1" ht="12.75">
      <c r="A143" s="18">
        <v>138</v>
      </c>
      <c r="B143" s="21">
        <v>4001</v>
      </c>
      <c r="C143" s="20" t="s">
        <v>191</v>
      </c>
      <c r="D143" s="28">
        <v>0</v>
      </c>
      <c r="E143" s="28">
        <v>0</v>
      </c>
      <c r="F143" s="28">
        <v>44.2</v>
      </c>
      <c r="G143" s="28">
        <v>45.2</v>
      </c>
      <c r="H143" s="28"/>
      <c r="I143" s="28">
        <v>0</v>
      </c>
      <c r="J143" s="28">
        <v>0</v>
      </c>
      <c r="K143" s="28">
        <v>0</v>
      </c>
      <c r="L143" s="28">
        <v>0</v>
      </c>
      <c r="M143" s="28"/>
      <c r="N143" s="28">
        <v>0</v>
      </c>
      <c r="O143" s="28">
        <v>0</v>
      </c>
      <c r="P143" s="28">
        <v>44.2</v>
      </c>
      <c r="Q143" s="28">
        <v>45.2</v>
      </c>
      <c r="R143" s="28"/>
      <c r="S143" s="28">
        <v>8868.4969</v>
      </c>
      <c r="T143" s="28">
        <v>11594.2828</v>
      </c>
      <c r="U143" s="28">
        <v>14739.05</v>
      </c>
      <c r="V143" s="28">
        <v>22969.23</v>
      </c>
      <c r="W143" s="28"/>
      <c r="X143" s="28">
        <v>8868.4969</v>
      </c>
      <c r="Y143" s="28">
        <v>11594.2828</v>
      </c>
      <c r="Z143" s="28">
        <v>14783.25</v>
      </c>
      <c r="AA143" s="28">
        <v>23014.43</v>
      </c>
      <c r="AB143" s="28"/>
      <c r="AC143" s="28">
        <v>0</v>
      </c>
      <c r="AD143" s="28">
        <v>0</v>
      </c>
      <c r="AE143" s="28">
        <v>47.57804090419806</v>
      </c>
      <c r="AF143" s="28">
        <v>45.2</v>
      </c>
      <c r="AG143" s="28"/>
      <c r="AH143" s="28">
        <v>0</v>
      </c>
      <c r="AI143" s="28">
        <v>0</v>
      </c>
      <c r="AJ143" s="28">
        <v>0</v>
      </c>
      <c r="AK143" s="28">
        <v>0</v>
      </c>
      <c r="AL143" s="28"/>
      <c r="AM143" s="28">
        <v>0</v>
      </c>
      <c r="AN143" s="28">
        <v>0</v>
      </c>
      <c r="AO143" s="28">
        <v>47.57804090419806</v>
      </c>
      <c r="AP143" s="28">
        <v>45.2</v>
      </c>
      <c r="AQ143" s="28"/>
      <c r="AR143" s="28">
        <v>11016.766335403727</v>
      </c>
      <c r="AS143" s="28">
        <v>13357.46866359447</v>
      </c>
      <c r="AT143" s="28">
        <v>16003.31161780673</v>
      </c>
      <c r="AU143" s="28">
        <v>22969.23</v>
      </c>
      <c r="AV143" s="28"/>
      <c r="AW143" s="28">
        <v>11016.766335403727</v>
      </c>
      <c r="AX143" s="28">
        <v>13357.46866359447</v>
      </c>
      <c r="AY143" s="28">
        <v>16050.889658710928</v>
      </c>
      <c r="AZ143" s="28">
        <v>23014.43</v>
      </c>
      <c r="BA143" s="20"/>
      <c r="BB143" s="22" t="s">
        <v>30</v>
      </c>
      <c r="BC143" s="22" t="s">
        <v>30</v>
      </c>
      <c r="BD143" s="22" t="s">
        <v>30</v>
      </c>
      <c r="BE143" s="22">
        <v>2.0849339362118964</v>
      </c>
      <c r="BF143" s="22">
        <v>2.0890367735258497</v>
      </c>
      <c r="BG143" s="41"/>
    </row>
    <row r="144" spans="1:59" s="2" customFormat="1" ht="12.75">
      <c r="A144" s="18">
        <v>139</v>
      </c>
      <c r="B144" s="21">
        <v>4002</v>
      </c>
      <c r="C144" s="20" t="s">
        <v>192</v>
      </c>
      <c r="D144" s="28">
        <v>0</v>
      </c>
      <c r="E144" s="28">
        <v>0</v>
      </c>
      <c r="F144" s="28">
        <v>0</v>
      </c>
      <c r="G144" s="28">
        <v>0</v>
      </c>
      <c r="H144" s="28"/>
      <c r="I144" s="28">
        <v>0</v>
      </c>
      <c r="J144" s="28">
        <v>0</v>
      </c>
      <c r="K144" s="28">
        <v>0</v>
      </c>
      <c r="L144" s="28">
        <v>0</v>
      </c>
      <c r="M144" s="28"/>
      <c r="N144" s="28">
        <v>0</v>
      </c>
      <c r="O144" s="28">
        <v>0</v>
      </c>
      <c r="P144" s="28">
        <v>0</v>
      </c>
      <c r="Q144" s="28">
        <v>0</v>
      </c>
      <c r="R144" s="28"/>
      <c r="S144" s="28">
        <v>263.5347</v>
      </c>
      <c r="T144" s="28">
        <v>315.531</v>
      </c>
      <c r="U144" s="28">
        <v>525.56</v>
      </c>
      <c r="V144" s="28">
        <v>923.35</v>
      </c>
      <c r="W144" s="28"/>
      <c r="X144" s="28">
        <v>263.5347</v>
      </c>
      <c r="Y144" s="28">
        <v>315.531</v>
      </c>
      <c r="Z144" s="28">
        <v>525.56</v>
      </c>
      <c r="AA144" s="28">
        <v>923.35</v>
      </c>
      <c r="AB144" s="28"/>
      <c r="AC144" s="28">
        <v>0</v>
      </c>
      <c r="AD144" s="28">
        <v>0</v>
      </c>
      <c r="AE144" s="28">
        <v>0</v>
      </c>
      <c r="AF144" s="28">
        <v>0</v>
      </c>
      <c r="AG144" s="28"/>
      <c r="AH144" s="28">
        <v>0</v>
      </c>
      <c r="AI144" s="28">
        <v>0</v>
      </c>
      <c r="AJ144" s="28">
        <v>0</v>
      </c>
      <c r="AK144" s="28">
        <v>0</v>
      </c>
      <c r="AL144" s="28"/>
      <c r="AM144" s="28">
        <v>0</v>
      </c>
      <c r="AN144" s="28">
        <v>0</v>
      </c>
      <c r="AO144" s="28">
        <v>0</v>
      </c>
      <c r="AP144" s="28">
        <v>0</v>
      </c>
      <c r="AQ144" s="28"/>
      <c r="AR144" s="28">
        <v>327.37229813664595</v>
      </c>
      <c r="AS144" s="28">
        <v>363.5149769585254</v>
      </c>
      <c r="AT144" s="28">
        <v>570.6406080347448</v>
      </c>
      <c r="AU144" s="28">
        <v>923.35</v>
      </c>
      <c r="AV144" s="28"/>
      <c r="AW144" s="28">
        <v>327.37229813664595</v>
      </c>
      <c r="AX144" s="28">
        <v>363.5149769585254</v>
      </c>
      <c r="AY144" s="28">
        <v>570.6406080347448</v>
      </c>
      <c r="AZ144" s="28">
        <v>923.35</v>
      </c>
      <c r="BA144" s="20"/>
      <c r="BB144" s="22" t="s">
        <v>30</v>
      </c>
      <c r="BC144" s="22" t="s">
        <v>30</v>
      </c>
      <c r="BD144" s="22" t="s">
        <v>30</v>
      </c>
      <c r="BE144" s="22">
        <v>2.8204891044708726</v>
      </c>
      <c r="BF144" s="22">
        <v>2.8204891044708726</v>
      </c>
      <c r="BG144" s="41"/>
    </row>
    <row r="145" spans="1:59" s="2" customFormat="1" ht="12.75">
      <c r="A145" s="18">
        <v>140</v>
      </c>
      <c r="B145" s="21">
        <v>4003</v>
      </c>
      <c r="C145" s="20" t="s">
        <v>193</v>
      </c>
      <c r="D145" s="28">
        <v>64.8161</v>
      </c>
      <c r="E145" s="28">
        <v>925.6</v>
      </c>
      <c r="F145" s="28">
        <v>1002.42</v>
      </c>
      <c r="G145" s="28">
        <v>902.53</v>
      </c>
      <c r="H145" s="28"/>
      <c r="I145" s="28">
        <v>331.21</v>
      </c>
      <c r="J145" s="28">
        <v>518.56</v>
      </c>
      <c r="K145" s="28">
        <v>559.25</v>
      </c>
      <c r="L145" s="28">
        <v>0</v>
      </c>
      <c r="M145" s="28"/>
      <c r="N145" s="28">
        <v>396.0261</v>
      </c>
      <c r="O145" s="28">
        <v>1444.15</v>
      </c>
      <c r="P145" s="28">
        <v>1561.67</v>
      </c>
      <c r="Q145" s="28">
        <v>902.53</v>
      </c>
      <c r="R145" s="28"/>
      <c r="S145" s="28">
        <v>699.8678</v>
      </c>
      <c r="T145" s="28">
        <v>710.9886</v>
      </c>
      <c r="U145" s="28">
        <v>2393.18</v>
      </c>
      <c r="V145" s="28">
        <v>3815.18</v>
      </c>
      <c r="W145" s="28"/>
      <c r="X145" s="28">
        <v>1095.8939</v>
      </c>
      <c r="Y145" s="28">
        <v>2155.1386</v>
      </c>
      <c r="Z145" s="28">
        <v>3954.85</v>
      </c>
      <c r="AA145" s="28">
        <v>4717.71</v>
      </c>
      <c r="AB145" s="28"/>
      <c r="AC145" s="28">
        <v>79.14053724053726</v>
      </c>
      <c r="AD145" s="28">
        <v>1071.2962962962963</v>
      </c>
      <c r="AE145" s="28">
        <v>1079.031216361679</v>
      </c>
      <c r="AF145" s="28">
        <v>902.53</v>
      </c>
      <c r="AG145" s="28"/>
      <c r="AH145" s="28">
        <v>407.8940886699507</v>
      </c>
      <c r="AI145" s="28">
        <v>603.6786961583235</v>
      </c>
      <c r="AJ145" s="28">
        <v>604.5945945945946</v>
      </c>
      <c r="AK145" s="28">
        <v>0</v>
      </c>
      <c r="AL145" s="28"/>
      <c r="AM145" s="28">
        <v>487.03462591048793</v>
      </c>
      <c r="AN145" s="28">
        <v>1674.97499245462</v>
      </c>
      <c r="AO145" s="28">
        <v>1683.6258109562737</v>
      </c>
      <c r="AP145" s="28">
        <v>902.53</v>
      </c>
      <c r="AQ145" s="28"/>
      <c r="AR145" s="28">
        <v>869.4009937888198</v>
      </c>
      <c r="AS145" s="28">
        <v>819.1112903225807</v>
      </c>
      <c r="AT145" s="28">
        <v>2598.458197611292</v>
      </c>
      <c r="AU145" s="28">
        <v>3815.18</v>
      </c>
      <c r="AV145" s="28"/>
      <c r="AW145" s="28">
        <v>1356.4356196993078</v>
      </c>
      <c r="AX145" s="28">
        <v>2494.0862827772007</v>
      </c>
      <c r="AY145" s="28">
        <v>4282.084008567565</v>
      </c>
      <c r="AZ145" s="28">
        <v>4717.71</v>
      </c>
      <c r="BA145" s="20"/>
      <c r="BB145" s="22">
        <v>11.404142952136889</v>
      </c>
      <c r="BC145" s="22">
        <v>-1</v>
      </c>
      <c r="BD145" s="22">
        <v>0.8531125960762302</v>
      </c>
      <c r="BE145" s="22">
        <v>4.388285759110507</v>
      </c>
      <c r="BF145" s="22">
        <v>3.4780198422139734</v>
      </c>
      <c r="BG145" s="41"/>
    </row>
    <row r="146" spans="1:59" s="2" customFormat="1" ht="12.75">
      <c r="A146" s="18">
        <v>141</v>
      </c>
      <c r="B146" s="21">
        <v>4099</v>
      </c>
      <c r="C146" s="20" t="s">
        <v>50</v>
      </c>
      <c r="D146" s="28">
        <v>0</v>
      </c>
      <c r="E146" s="28">
        <v>0</v>
      </c>
      <c r="F146" s="28">
        <v>0</v>
      </c>
      <c r="G146" s="28">
        <v>0</v>
      </c>
      <c r="H146" s="28"/>
      <c r="I146" s="28">
        <v>0</v>
      </c>
      <c r="J146" s="28">
        <v>0</v>
      </c>
      <c r="K146" s="28">
        <v>0</v>
      </c>
      <c r="L146" s="28">
        <v>0</v>
      </c>
      <c r="M146" s="28"/>
      <c r="N146" s="28">
        <v>0</v>
      </c>
      <c r="O146" s="28">
        <v>0</v>
      </c>
      <c r="P146" s="28">
        <v>0</v>
      </c>
      <c r="Q146" s="28">
        <v>0</v>
      </c>
      <c r="R146" s="28"/>
      <c r="S146" s="28">
        <v>543.9343</v>
      </c>
      <c r="T146" s="28">
        <v>213.5032</v>
      </c>
      <c r="U146" s="28">
        <v>111.63</v>
      </c>
      <c r="V146" s="28">
        <v>631.34</v>
      </c>
      <c r="W146" s="28"/>
      <c r="X146" s="28">
        <v>543.9343</v>
      </c>
      <c r="Y146" s="28">
        <v>213.5032</v>
      </c>
      <c r="Z146" s="28">
        <v>111.63</v>
      </c>
      <c r="AA146" s="28">
        <v>631.34</v>
      </c>
      <c r="AB146" s="28"/>
      <c r="AC146" s="28">
        <v>0</v>
      </c>
      <c r="AD146" s="28">
        <v>0</v>
      </c>
      <c r="AE146" s="28">
        <v>0</v>
      </c>
      <c r="AF146" s="28">
        <v>0</v>
      </c>
      <c r="AG146" s="28"/>
      <c r="AH146" s="28">
        <v>0</v>
      </c>
      <c r="AI146" s="28">
        <v>0</v>
      </c>
      <c r="AJ146" s="28">
        <v>0</v>
      </c>
      <c r="AK146" s="28">
        <v>0</v>
      </c>
      <c r="AL146" s="28"/>
      <c r="AM146" s="28">
        <v>0</v>
      </c>
      <c r="AN146" s="28">
        <v>0</v>
      </c>
      <c r="AO146" s="28">
        <v>0</v>
      </c>
      <c r="AP146" s="28">
        <v>0</v>
      </c>
      <c r="AQ146" s="28"/>
      <c r="AR146" s="28">
        <v>675.6947826086956</v>
      </c>
      <c r="AS146" s="28">
        <v>245.97142857142856</v>
      </c>
      <c r="AT146" s="28">
        <v>121.20521172638435</v>
      </c>
      <c r="AU146" s="28">
        <v>631.34</v>
      </c>
      <c r="AV146" s="28"/>
      <c r="AW146" s="28">
        <v>675.6947826086956</v>
      </c>
      <c r="AX146" s="28">
        <v>245.97142857142856</v>
      </c>
      <c r="AY146" s="28">
        <v>121.20521172638435</v>
      </c>
      <c r="AZ146" s="28">
        <v>631.34</v>
      </c>
      <c r="BA146" s="20"/>
      <c r="BB146" s="22" t="s">
        <v>30</v>
      </c>
      <c r="BC146" s="22" t="s">
        <v>30</v>
      </c>
      <c r="BD146" s="22" t="s">
        <v>30</v>
      </c>
      <c r="BE146" s="22">
        <v>-0.06564322198471384</v>
      </c>
      <c r="BF146" s="22">
        <v>-0.06564322198471384</v>
      </c>
      <c r="BG146" s="41"/>
    </row>
    <row r="147" spans="1:59" s="39" customFormat="1" ht="12.75">
      <c r="A147" s="24">
        <v>142</v>
      </c>
      <c r="B147" s="38">
        <v>41</v>
      </c>
      <c r="C147" s="12" t="s">
        <v>51</v>
      </c>
      <c r="D147" s="43">
        <v>73.3</v>
      </c>
      <c r="E147" s="43">
        <v>39.59</v>
      </c>
      <c r="F147" s="43">
        <v>185.2</v>
      </c>
      <c r="G147" s="43">
        <v>488.5</v>
      </c>
      <c r="H147" s="43"/>
      <c r="I147" s="43">
        <v>1304.9634</v>
      </c>
      <c r="J147" s="43">
        <v>898.35</v>
      </c>
      <c r="K147" s="43">
        <v>559.25</v>
      </c>
      <c r="L147" s="43">
        <v>1570.39</v>
      </c>
      <c r="M147" s="43"/>
      <c r="N147" s="43">
        <v>1378.2634</v>
      </c>
      <c r="O147" s="43">
        <v>937.93</v>
      </c>
      <c r="P147" s="43">
        <v>744.45</v>
      </c>
      <c r="Q147" s="43">
        <v>2058.89</v>
      </c>
      <c r="R147" s="43"/>
      <c r="S147" s="43">
        <v>57316.0865</v>
      </c>
      <c r="T147" s="43">
        <v>66255.6445</v>
      </c>
      <c r="U147" s="43">
        <v>88981.65</v>
      </c>
      <c r="V147" s="43">
        <v>85192.7</v>
      </c>
      <c r="W147" s="43"/>
      <c r="X147" s="43">
        <v>58694.3499</v>
      </c>
      <c r="Y147" s="43">
        <v>67193.57449999999</v>
      </c>
      <c r="Z147" s="43">
        <v>89726.1</v>
      </c>
      <c r="AA147" s="43">
        <v>87251.59</v>
      </c>
      <c r="AB147" s="43"/>
      <c r="AC147" s="43">
        <v>89.49938949938951</v>
      </c>
      <c r="AD147" s="43">
        <v>45.82175925925927</v>
      </c>
      <c r="AE147" s="43">
        <v>199.35414424111946</v>
      </c>
      <c r="AF147" s="43">
        <v>488.5</v>
      </c>
      <c r="AG147" s="43"/>
      <c r="AH147" s="43">
        <v>1607.0977832512315</v>
      </c>
      <c r="AI147" s="43">
        <v>1045.8090803259604</v>
      </c>
      <c r="AJ147" s="43">
        <v>604.5945945945946</v>
      </c>
      <c r="AK147" s="43">
        <v>1570.39</v>
      </c>
      <c r="AL147" s="43"/>
      <c r="AM147" s="43">
        <v>1696.597172750621</v>
      </c>
      <c r="AN147" s="43">
        <v>1091.6308395852197</v>
      </c>
      <c r="AO147" s="43">
        <v>803.948738835714</v>
      </c>
      <c r="AP147" s="43">
        <v>2058.89</v>
      </c>
      <c r="AQ147" s="43"/>
      <c r="AR147" s="43">
        <v>71200.10745341615</v>
      </c>
      <c r="AS147" s="43">
        <v>76331.38767281105</v>
      </c>
      <c r="AT147" s="43">
        <v>96614.16938110748</v>
      </c>
      <c r="AU147" s="43">
        <v>85192.7</v>
      </c>
      <c r="AV147" s="43"/>
      <c r="AW147" s="43">
        <v>72896.70462616677</v>
      </c>
      <c r="AX147" s="43">
        <v>77423.01851239627</v>
      </c>
      <c r="AY147" s="43">
        <v>97418.11811994319</v>
      </c>
      <c r="AZ147" s="43">
        <v>87251.59</v>
      </c>
      <c r="BA147" s="12"/>
      <c r="BB147" s="37">
        <v>5.458137789904502</v>
      </c>
      <c r="BC147" s="37">
        <v>-0.02284103906668944</v>
      </c>
      <c r="BD147" s="37">
        <v>0.21354086466029498</v>
      </c>
      <c r="BE147" s="37">
        <v>0.19652487962519904</v>
      </c>
      <c r="BF147" s="37">
        <v>0.19692090949033703</v>
      </c>
      <c r="BG147" s="44"/>
    </row>
    <row r="148" spans="1:59" s="57" customFormat="1" ht="12.75">
      <c r="A148" s="51">
        <v>143</v>
      </c>
      <c r="B148" s="52">
        <v>4101</v>
      </c>
      <c r="C148" s="53" t="s">
        <v>52</v>
      </c>
      <c r="D148" s="54">
        <v>73.3</v>
      </c>
      <c r="E148" s="54">
        <v>0</v>
      </c>
      <c r="F148" s="54">
        <v>0</v>
      </c>
      <c r="G148" s="54">
        <v>0</v>
      </c>
      <c r="H148" s="54"/>
      <c r="I148" s="54">
        <v>86.66</v>
      </c>
      <c r="J148" s="54">
        <v>86.66</v>
      </c>
      <c r="K148" s="54">
        <v>0</v>
      </c>
      <c r="L148" s="54">
        <v>0</v>
      </c>
      <c r="M148" s="54"/>
      <c r="N148" s="54">
        <v>159.96</v>
      </c>
      <c r="O148" s="54">
        <v>86.66</v>
      </c>
      <c r="P148" s="54">
        <v>0</v>
      </c>
      <c r="Q148" s="54">
        <v>0</v>
      </c>
      <c r="R148" s="54"/>
      <c r="S148" s="54">
        <v>23679.8912</v>
      </c>
      <c r="T148" s="54">
        <v>28955.1055</v>
      </c>
      <c r="U148" s="54">
        <v>33208.78</v>
      </c>
      <c r="V148" s="54">
        <v>27212.36</v>
      </c>
      <c r="W148" s="54"/>
      <c r="X148" s="54">
        <v>23839.851199999997</v>
      </c>
      <c r="Y148" s="54">
        <v>29041.7655</v>
      </c>
      <c r="Z148" s="54">
        <v>33209</v>
      </c>
      <c r="AA148" s="54">
        <v>27212.36</v>
      </c>
      <c r="AB148" s="54"/>
      <c r="AC148" s="54">
        <v>89.49938949938951</v>
      </c>
      <c r="AD148" s="54">
        <v>0</v>
      </c>
      <c r="AE148" s="54">
        <v>0</v>
      </c>
      <c r="AF148" s="54">
        <v>0</v>
      </c>
      <c r="AG148" s="54"/>
      <c r="AH148" s="54">
        <v>106.72413793103448</v>
      </c>
      <c r="AI148" s="54">
        <v>100.88474970896391</v>
      </c>
      <c r="AJ148" s="54">
        <v>0</v>
      </c>
      <c r="AK148" s="54">
        <v>0</v>
      </c>
      <c r="AL148" s="54"/>
      <c r="AM148" s="54">
        <v>196.22352743042399</v>
      </c>
      <c r="AN148" s="54">
        <v>100.88474970896391</v>
      </c>
      <c r="AO148" s="54">
        <v>0</v>
      </c>
      <c r="AP148" s="54">
        <v>0</v>
      </c>
      <c r="AQ148" s="54"/>
      <c r="AR148" s="54">
        <v>29416.013913043473</v>
      </c>
      <c r="AS148" s="54">
        <v>33358.41647465438</v>
      </c>
      <c r="AT148" s="54">
        <v>36057.30727470141</v>
      </c>
      <c r="AU148" s="54">
        <v>27212.36</v>
      </c>
      <c r="AV148" s="54"/>
      <c r="AW148" s="54">
        <v>29612.2374404739</v>
      </c>
      <c r="AX148" s="54">
        <v>33459.30122436335</v>
      </c>
      <c r="AY148" s="54">
        <v>36057</v>
      </c>
      <c r="AZ148" s="54">
        <v>27212.36</v>
      </c>
      <c r="BA148" s="53"/>
      <c r="BB148" s="55">
        <v>-1</v>
      </c>
      <c r="BC148" s="55">
        <v>-1</v>
      </c>
      <c r="BD148" s="55">
        <v>-1</v>
      </c>
      <c r="BE148" s="55">
        <v>-0.0749134100751272</v>
      </c>
      <c r="BF148" s="55">
        <v>-0.08104343500885736</v>
      </c>
      <c r="BG148" s="56"/>
    </row>
    <row r="149" spans="1:59" s="57" customFormat="1" ht="12.75">
      <c r="A149" s="51">
        <v>144</v>
      </c>
      <c r="B149" s="52">
        <v>4102</v>
      </c>
      <c r="C149" s="53" t="s">
        <v>53</v>
      </c>
      <c r="D149" s="54">
        <v>0</v>
      </c>
      <c r="E149" s="54">
        <v>31.67</v>
      </c>
      <c r="F149" s="54">
        <v>123</v>
      </c>
      <c r="G149" s="54">
        <v>214.7</v>
      </c>
      <c r="H149" s="54"/>
      <c r="I149" s="54">
        <v>874.6234</v>
      </c>
      <c r="J149" s="54">
        <v>480.33</v>
      </c>
      <c r="K149" s="54">
        <v>559</v>
      </c>
      <c r="L149" s="54">
        <v>252</v>
      </c>
      <c r="M149" s="54"/>
      <c r="N149" s="54">
        <v>874.6234</v>
      </c>
      <c r="O149" s="54">
        <v>511.99</v>
      </c>
      <c r="P149" s="54">
        <v>683</v>
      </c>
      <c r="Q149" s="54">
        <v>466.7</v>
      </c>
      <c r="R149" s="54"/>
      <c r="S149" s="54">
        <v>16194.9014</v>
      </c>
      <c r="T149" s="54">
        <v>18520.1361</v>
      </c>
      <c r="U149" s="54">
        <v>20269.85</v>
      </c>
      <c r="V149" s="54">
        <v>16016.65</v>
      </c>
      <c r="W149" s="54"/>
      <c r="X149" s="54">
        <v>17069.5248</v>
      </c>
      <c r="Y149" s="54">
        <v>19032.1261</v>
      </c>
      <c r="Z149" s="54">
        <v>20953</v>
      </c>
      <c r="AA149" s="54">
        <v>16483.35</v>
      </c>
      <c r="AB149" s="54"/>
      <c r="AC149" s="54">
        <v>0</v>
      </c>
      <c r="AD149" s="54">
        <v>36.655092592592595</v>
      </c>
      <c r="AE149" s="54">
        <v>133</v>
      </c>
      <c r="AF149" s="54">
        <v>214.7</v>
      </c>
      <c r="AG149" s="54"/>
      <c r="AH149" s="54">
        <v>1077.1224137931033</v>
      </c>
      <c r="AI149" s="54">
        <v>559.1734575087311</v>
      </c>
      <c r="AJ149" s="54">
        <v>605</v>
      </c>
      <c r="AK149" s="54">
        <v>252</v>
      </c>
      <c r="AL149" s="54"/>
      <c r="AM149" s="54">
        <v>1077.1224137931033</v>
      </c>
      <c r="AN149" s="54">
        <v>595.8285501013237</v>
      </c>
      <c r="AO149" s="54">
        <v>737</v>
      </c>
      <c r="AP149" s="54">
        <v>466.7</v>
      </c>
      <c r="AQ149" s="54"/>
      <c r="AR149" s="54">
        <v>20117.889937888198</v>
      </c>
      <c r="AS149" s="54">
        <v>21336.56232718894</v>
      </c>
      <c r="AT149" s="54">
        <v>22008.523344191093</v>
      </c>
      <c r="AU149" s="54">
        <v>16016.65</v>
      </c>
      <c r="AV149" s="54"/>
      <c r="AW149" s="54">
        <v>21195.0123516813</v>
      </c>
      <c r="AX149" s="54">
        <v>21932.390877290265</v>
      </c>
      <c r="AY149" s="54">
        <v>22746</v>
      </c>
      <c r="AZ149" s="54">
        <v>16483.35</v>
      </c>
      <c r="BA149" s="53"/>
      <c r="BB149" s="55" t="s">
        <v>30</v>
      </c>
      <c r="BC149" s="55">
        <v>-0.7660433050384885</v>
      </c>
      <c r="BD149" s="55">
        <v>-0.5667159145296135</v>
      </c>
      <c r="BE149" s="55">
        <v>-0.20386034273725184</v>
      </c>
      <c r="BF149" s="55">
        <v>-0.22230052398660427</v>
      </c>
      <c r="BG149" s="56"/>
    </row>
    <row r="150" spans="1:59" s="2" customFormat="1" ht="12.75">
      <c r="A150" s="18">
        <v>145</v>
      </c>
      <c r="B150" s="21">
        <v>4103</v>
      </c>
      <c r="C150" s="20" t="s">
        <v>54</v>
      </c>
      <c r="D150" s="28">
        <v>0</v>
      </c>
      <c r="E150" s="28">
        <v>0</v>
      </c>
      <c r="F150" s="28">
        <v>38.4</v>
      </c>
      <c r="G150" s="28">
        <v>228</v>
      </c>
      <c r="H150" s="28"/>
      <c r="I150" s="28">
        <v>24.76</v>
      </c>
      <c r="J150" s="28">
        <v>24.76</v>
      </c>
      <c r="K150" s="28">
        <v>0</v>
      </c>
      <c r="L150" s="28">
        <v>1150.39</v>
      </c>
      <c r="M150" s="28"/>
      <c r="N150" s="28">
        <v>24.76</v>
      </c>
      <c r="O150" s="28">
        <v>24.76</v>
      </c>
      <c r="P150" s="28">
        <v>38.4</v>
      </c>
      <c r="Q150" s="28">
        <v>1378.39</v>
      </c>
      <c r="R150" s="28"/>
      <c r="S150" s="28">
        <v>5242.5869</v>
      </c>
      <c r="T150" s="28">
        <v>5746.1966</v>
      </c>
      <c r="U150" s="28">
        <v>14629.37</v>
      </c>
      <c r="V150" s="28">
        <v>16465.77</v>
      </c>
      <c r="W150" s="28"/>
      <c r="X150" s="28">
        <v>5267.3469000000005</v>
      </c>
      <c r="Y150" s="28">
        <v>5770.9566</v>
      </c>
      <c r="Z150" s="28">
        <v>14667.77</v>
      </c>
      <c r="AA150" s="28">
        <v>17844.16</v>
      </c>
      <c r="AB150" s="28"/>
      <c r="AC150" s="28">
        <v>0</v>
      </c>
      <c r="AD150" s="28">
        <v>0</v>
      </c>
      <c r="AE150" s="28">
        <v>41.33476856835306</v>
      </c>
      <c r="AF150" s="28">
        <v>228</v>
      </c>
      <c r="AG150" s="28"/>
      <c r="AH150" s="28">
        <v>30.492610837438423</v>
      </c>
      <c r="AI150" s="28">
        <v>28.82421420256112</v>
      </c>
      <c r="AJ150" s="28">
        <v>0</v>
      </c>
      <c r="AK150" s="28">
        <v>1150.39</v>
      </c>
      <c r="AL150" s="28"/>
      <c r="AM150" s="28">
        <v>30.492610837438423</v>
      </c>
      <c r="AN150" s="28">
        <v>28.82421420256112</v>
      </c>
      <c r="AO150" s="28">
        <v>41.33476856835306</v>
      </c>
      <c r="AP150" s="28">
        <v>1378.39</v>
      </c>
      <c r="AQ150" s="28"/>
      <c r="AR150" s="28">
        <v>6512.5303105590065</v>
      </c>
      <c r="AS150" s="28">
        <v>6620.042165898618</v>
      </c>
      <c r="AT150" s="28">
        <v>15884.223669923997</v>
      </c>
      <c r="AU150" s="28">
        <v>16465.77</v>
      </c>
      <c r="AV150" s="28"/>
      <c r="AW150" s="28">
        <v>6543.022921396445</v>
      </c>
      <c r="AX150" s="28">
        <v>6648.866380101179</v>
      </c>
      <c r="AY150" s="28">
        <v>15925.55843849235</v>
      </c>
      <c r="AZ150" s="28">
        <v>17844.16</v>
      </c>
      <c r="BA150" s="20"/>
      <c r="BB150" s="22" t="s">
        <v>30</v>
      </c>
      <c r="BC150" s="22">
        <v>37.72684491114701</v>
      </c>
      <c r="BD150" s="22">
        <v>44.2040662358643</v>
      </c>
      <c r="BE150" s="22">
        <v>2.5283214380290007</v>
      </c>
      <c r="BF150" s="22">
        <v>2.727204262367403</v>
      </c>
      <c r="BG150" s="41"/>
    </row>
    <row r="151" spans="1:59" s="57" customFormat="1" ht="12.75">
      <c r="A151" s="51">
        <v>146</v>
      </c>
      <c r="B151" s="52">
        <v>4104</v>
      </c>
      <c r="C151" s="53" t="s">
        <v>55</v>
      </c>
      <c r="D151" s="54">
        <v>0</v>
      </c>
      <c r="E151" s="54">
        <v>0</v>
      </c>
      <c r="F151" s="54">
        <v>0</v>
      </c>
      <c r="G151" s="54">
        <v>0</v>
      </c>
      <c r="H151" s="54"/>
      <c r="I151" s="54">
        <v>235.22</v>
      </c>
      <c r="J151" s="54">
        <v>247.6</v>
      </c>
      <c r="K151" s="54">
        <v>0</v>
      </c>
      <c r="L151" s="54">
        <v>0</v>
      </c>
      <c r="M151" s="54"/>
      <c r="N151" s="54">
        <v>235.22</v>
      </c>
      <c r="O151" s="54">
        <v>247.6</v>
      </c>
      <c r="P151" s="54">
        <v>0</v>
      </c>
      <c r="Q151" s="54">
        <v>0</v>
      </c>
      <c r="R151" s="54"/>
      <c r="S151" s="54">
        <v>5714.7495</v>
      </c>
      <c r="T151" s="54">
        <v>5376.865</v>
      </c>
      <c r="U151" s="54">
        <v>5848.7</v>
      </c>
      <c r="V151" s="54">
        <v>11496.9</v>
      </c>
      <c r="W151" s="54"/>
      <c r="X151" s="54">
        <v>5949.9695</v>
      </c>
      <c r="Y151" s="54">
        <v>5624.465</v>
      </c>
      <c r="Z151" s="54">
        <v>5849</v>
      </c>
      <c r="AA151" s="54">
        <v>11496.9</v>
      </c>
      <c r="AB151" s="54"/>
      <c r="AC151" s="54">
        <v>0</v>
      </c>
      <c r="AD151" s="54">
        <v>0</v>
      </c>
      <c r="AE151" s="54">
        <v>25.403659849300322</v>
      </c>
      <c r="AF151" s="54">
        <v>0</v>
      </c>
      <c r="AG151" s="54"/>
      <c r="AH151" s="54">
        <v>289.679802955665</v>
      </c>
      <c r="AI151" s="54">
        <v>288.2421420256112</v>
      </c>
      <c r="AJ151" s="54">
        <v>0</v>
      </c>
      <c r="AK151" s="54">
        <v>0</v>
      </c>
      <c r="AL151" s="54"/>
      <c r="AM151" s="54">
        <v>289.679802955665</v>
      </c>
      <c r="AN151" s="54">
        <v>288.2421420256112</v>
      </c>
      <c r="AO151" s="54">
        <v>25.403659849300322</v>
      </c>
      <c r="AP151" s="54">
        <v>0</v>
      </c>
      <c r="AQ151" s="54"/>
      <c r="AR151" s="54">
        <v>7099.067701863353</v>
      </c>
      <c r="AS151" s="54">
        <v>6194.544930875576</v>
      </c>
      <c r="AT151" s="54">
        <v>6350.380021715526</v>
      </c>
      <c r="AU151" s="54">
        <v>11496.9</v>
      </c>
      <c r="AV151" s="54"/>
      <c r="AW151" s="54">
        <v>7388.747504819018</v>
      </c>
      <c r="AX151" s="54">
        <v>6482.7870729011875</v>
      </c>
      <c r="AY151" s="54">
        <v>6375.783681564826</v>
      </c>
      <c r="AZ151" s="54">
        <v>11496.9</v>
      </c>
      <c r="BA151" s="53"/>
      <c r="BB151" s="55" t="s">
        <v>30</v>
      </c>
      <c r="BC151" s="55">
        <v>-1</v>
      </c>
      <c r="BD151" s="55">
        <v>-1</v>
      </c>
      <c r="BE151" s="55">
        <v>0.6194943452902004</v>
      </c>
      <c r="BF151" s="55">
        <v>0.5560012021660778</v>
      </c>
      <c r="BG151" s="56"/>
    </row>
    <row r="152" spans="1:59" s="57" customFormat="1" ht="12.75">
      <c r="A152" s="51">
        <v>147</v>
      </c>
      <c r="B152" s="52">
        <v>4199</v>
      </c>
      <c r="C152" s="53" t="s">
        <v>56</v>
      </c>
      <c r="D152" s="54">
        <v>0</v>
      </c>
      <c r="E152" s="54">
        <v>7.92</v>
      </c>
      <c r="F152" s="54">
        <v>24</v>
      </c>
      <c r="G152" s="54">
        <v>45.8</v>
      </c>
      <c r="H152" s="54"/>
      <c r="I152" s="54">
        <v>83.7</v>
      </c>
      <c r="J152" s="54">
        <v>59</v>
      </c>
      <c r="K152" s="54">
        <v>0</v>
      </c>
      <c r="L152" s="54">
        <v>168</v>
      </c>
      <c r="M152" s="54"/>
      <c r="N152" s="54">
        <v>83.7</v>
      </c>
      <c r="O152" s="54">
        <v>66.92</v>
      </c>
      <c r="P152" s="54">
        <v>24</v>
      </c>
      <c r="Q152" s="54">
        <v>213.8</v>
      </c>
      <c r="R152" s="54"/>
      <c r="S152" s="54">
        <v>6483.9575</v>
      </c>
      <c r="T152" s="54">
        <v>7657.3413</v>
      </c>
      <c r="U152" s="54">
        <v>15024.96</v>
      </c>
      <c r="V152" s="54">
        <v>14001.03</v>
      </c>
      <c r="W152" s="54"/>
      <c r="X152" s="54">
        <v>6567.6575</v>
      </c>
      <c r="Y152" s="54">
        <v>7724.2613</v>
      </c>
      <c r="Z152" s="54">
        <v>15049</v>
      </c>
      <c r="AA152" s="54">
        <v>14214.83</v>
      </c>
      <c r="AB152" s="54"/>
      <c r="AC152" s="54">
        <v>0</v>
      </c>
      <c r="AD152" s="54">
        <v>9.166666666666666</v>
      </c>
      <c r="AE152" s="54">
        <v>0</v>
      </c>
      <c r="AF152" s="54">
        <v>45.8</v>
      </c>
      <c r="AG152" s="54"/>
      <c r="AH152" s="54">
        <v>103.07881773399015</v>
      </c>
      <c r="AI152" s="54">
        <v>68.68451688009313</v>
      </c>
      <c r="AJ152" s="54">
        <v>0</v>
      </c>
      <c r="AK152" s="54">
        <v>168</v>
      </c>
      <c r="AL152" s="54"/>
      <c r="AM152" s="54">
        <v>103.07881773399015</v>
      </c>
      <c r="AN152" s="54">
        <v>77.8511835467598</v>
      </c>
      <c r="AO152" s="54">
        <v>0</v>
      </c>
      <c r="AP152" s="54">
        <v>213.8</v>
      </c>
      <c r="AQ152" s="54"/>
      <c r="AR152" s="54">
        <v>8054.605590062112</v>
      </c>
      <c r="AS152" s="54">
        <v>8821.821774193548</v>
      </c>
      <c r="AT152" s="54">
        <v>16313.74592833876</v>
      </c>
      <c r="AU152" s="54">
        <v>14001.03</v>
      </c>
      <c r="AV152" s="54"/>
      <c r="AW152" s="54">
        <v>8157.684407796102</v>
      </c>
      <c r="AX152" s="54">
        <v>8899.672957740308</v>
      </c>
      <c r="AY152" s="54">
        <v>16313.74592833876</v>
      </c>
      <c r="AZ152" s="54">
        <v>14214.83</v>
      </c>
      <c r="BA152" s="53"/>
      <c r="BB152" s="55" t="s">
        <v>30</v>
      </c>
      <c r="BC152" s="55">
        <v>0.6298207885304659</v>
      </c>
      <c r="BD152" s="55">
        <v>1.0741409796893668</v>
      </c>
      <c r="BE152" s="55">
        <v>0.7382638843638318</v>
      </c>
      <c r="BF152" s="55">
        <v>0.7425079580689871</v>
      </c>
      <c r="BG152" s="56"/>
    </row>
    <row r="153" spans="1:59" s="39" customFormat="1" ht="12.75">
      <c r="A153" s="24">
        <v>148</v>
      </c>
      <c r="B153" s="38">
        <v>42</v>
      </c>
      <c r="C153" s="12" t="s">
        <v>57</v>
      </c>
      <c r="D153" s="43">
        <v>146.6</v>
      </c>
      <c r="E153" s="43">
        <v>0</v>
      </c>
      <c r="F153" s="43">
        <v>291.38</v>
      </c>
      <c r="G153" s="43">
        <v>65.77</v>
      </c>
      <c r="H153" s="43"/>
      <c r="I153" s="43">
        <v>837.1388</v>
      </c>
      <c r="J153" s="43">
        <v>885.83</v>
      </c>
      <c r="K153" s="43">
        <v>0</v>
      </c>
      <c r="L153" s="43">
        <v>230.7</v>
      </c>
      <c r="M153" s="43"/>
      <c r="N153" s="43">
        <v>983.7388</v>
      </c>
      <c r="O153" s="43">
        <v>885.83</v>
      </c>
      <c r="P153" s="43">
        <v>291.38</v>
      </c>
      <c r="Q153" s="43">
        <v>296.47</v>
      </c>
      <c r="R153" s="43"/>
      <c r="S153" s="43">
        <v>55921.9352</v>
      </c>
      <c r="T153" s="43">
        <v>64129.0982</v>
      </c>
      <c r="U153" s="43">
        <v>83893.99</v>
      </c>
      <c r="V153" s="43">
        <v>89133.06</v>
      </c>
      <c r="W153" s="43"/>
      <c r="X153" s="43">
        <v>56905.674</v>
      </c>
      <c r="Y153" s="43">
        <v>65014.9282</v>
      </c>
      <c r="Z153" s="43">
        <v>84185.37</v>
      </c>
      <c r="AA153" s="43">
        <v>89429.53</v>
      </c>
      <c r="AB153" s="43"/>
      <c r="AC153" s="43">
        <v>178.99877899877902</v>
      </c>
      <c r="AD153" s="43">
        <v>0</v>
      </c>
      <c r="AE153" s="43">
        <v>313.6490850376749</v>
      </c>
      <c r="AF153" s="43">
        <v>65.77</v>
      </c>
      <c r="AG153" s="43"/>
      <c r="AH153" s="43">
        <v>1030.9591133004924</v>
      </c>
      <c r="AI153" s="43">
        <v>1031.233993015134</v>
      </c>
      <c r="AJ153" s="43">
        <v>0</v>
      </c>
      <c r="AK153" s="43">
        <v>230.7</v>
      </c>
      <c r="AL153" s="43"/>
      <c r="AM153" s="43">
        <v>1209.9578922992714</v>
      </c>
      <c r="AN153" s="43">
        <v>1031.233993015134</v>
      </c>
      <c r="AO153" s="43">
        <v>313.6490850376749</v>
      </c>
      <c r="AP153" s="43">
        <v>296.47</v>
      </c>
      <c r="AQ153" s="43"/>
      <c r="AR153" s="43">
        <v>69468.24248447205</v>
      </c>
      <c r="AS153" s="43">
        <v>73881.44953917051</v>
      </c>
      <c r="AT153" s="43">
        <v>91090.10857763301</v>
      </c>
      <c r="AU153" s="43">
        <v>89133.06</v>
      </c>
      <c r="AV153" s="43"/>
      <c r="AW153" s="43">
        <v>70678.20037677132</v>
      </c>
      <c r="AX153" s="43">
        <v>74912.68353218565</v>
      </c>
      <c r="AY153" s="43">
        <v>91403.75766267069</v>
      </c>
      <c r="AZ153" s="43">
        <v>89429.53</v>
      </c>
      <c r="BA153" s="12"/>
      <c r="BB153" s="37">
        <v>-0.6325673260572988</v>
      </c>
      <c r="BC153" s="37">
        <v>-0.7762277892268283</v>
      </c>
      <c r="BD153" s="37">
        <v>-0.754974944263043</v>
      </c>
      <c r="BE153" s="37">
        <v>0.28307636428147065</v>
      </c>
      <c r="BF153" s="37">
        <v>0.26530570279476695</v>
      </c>
      <c r="BG153" s="44"/>
    </row>
    <row r="154" spans="1:59" s="2" customFormat="1" ht="12.75">
      <c r="A154" s="18">
        <v>149</v>
      </c>
      <c r="B154" s="21">
        <v>4201</v>
      </c>
      <c r="C154" s="20" t="s">
        <v>58</v>
      </c>
      <c r="D154" s="28">
        <v>73.6</v>
      </c>
      <c r="E154" s="28">
        <v>0</v>
      </c>
      <c r="F154" s="28">
        <v>0</v>
      </c>
      <c r="G154" s="28">
        <v>0</v>
      </c>
      <c r="H154" s="28"/>
      <c r="I154" s="28">
        <v>109</v>
      </c>
      <c r="J154" s="28">
        <v>40</v>
      </c>
      <c r="K154" s="28">
        <v>0</v>
      </c>
      <c r="L154" s="28">
        <v>0</v>
      </c>
      <c r="M154" s="28"/>
      <c r="N154" s="28">
        <v>182</v>
      </c>
      <c r="O154" s="28">
        <v>40</v>
      </c>
      <c r="P154" s="28">
        <v>0</v>
      </c>
      <c r="Q154" s="28">
        <v>0</v>
      </c>
      <c r="R154" s="28"/>
      <c r="S154" s="28">
        <v>15894.030499999999</v>
      </c>
      <c r="T154" s="28">
        <v>12580.814700000003</v>
      </c>
      <c r="U154" s="28">
        <v>24468.32</v>
      </c>
      <c r="V154" s="28">
        <v>22119.4</v>
      </c>
      <c r="W154" s="28"/>
      <c r="X154" s="28">
        <v>16076.030499999999</v>
      </c>
      <c r="Y154" s="28">
        <v>12620.814700000003</v>
      </c>
      <c r="Z154" s="28">
        <v>24468.32</v>
      </c>
      <c r="AA154" s="28">
        <v>22119.4</v>
      </c>
      <c r="AB154" s="28"/>
      <c r="AC154" s="28">
        <v>89.86568986568986</v>
      </c>
      <c r="AD154" s="28">
        <v>0</v>
      </c>
      <c r="AE154" s="28">
        <v>0</v>
      </c>
      <c r="AF154" s="28">
        <v>0</v>
      </c>
      <c r="AG154" s="28"/>
      <c r="AH154" s="28">
        <v>134.23645320197045</v>
      </c>
      <c r="AI154" s="28">
        <v>46.56577415599534</v>
      </c>
      <c r="AJ154" s="28">
        <v>0</v>
      </c>
      <c r="AK154" s="28">
        <v>0</v>
      </c>
      <c r="AL154" s="28"/>
      <c r="AM154" s="28">
        <v>224.1021430676603</v>
      </c>
      <c r="AN154" s="28">
        <v>46.56577415599534</v>
      </c>
      <c r="AO154" s="28">
        <v>0</v>
      </c>
      <c r="AP154" s="28">
        <v>0</v>
      </c>
      <c r="AQ154" s="28"/>
      <c r="AR154" s="28">
        <v>19744.137267080743</v>
      </c>
      <c r="AS154" s="28">
        <v>14494.026152073737</v>
      </c>
      <c r="AT154" s="28">
        <v>26567.122692725297</v>
      </c>
      <c r="AU154" s="28">
        <v>22119.4</v>
      </c>
      <c r="AV154" s="28"/>
      <c r="AW154" s="28">
        <v>19968.239410148402</v>
      </c>
      <c r="AX154" s="28">
        <v>14540.591926229732</v>
      </c>
      <c r="AY154" s="28">
        <v>26567.122692725297</v>
      </c>
      <c r="AZ154" s="28">
        <v>22119.4</v>
      </c>
      <c r="BA154" s="20"/>
      <c r="BB154" s="22">
        <v>-1</v>
      </c>
      <c r="BC154" s="22">
        <v>-1</v>
      </c>
      <c r="BD154" s="22">
        <v>-1</v>
      </c>
      <c r="BE154" s="22">
        <v>0.12030217885891203</v>
      </c>
      <c r="BF154" s="22">
        <v>0.10772910649089673</v>
      </c>
      <c r="BG154" s="41"/>
    </row>
    <row r="155" spans="1:59" s="2" customFormat="1" ht="12.75">
      <c r="A155" s="18">
        <v>150</v>
      </c>
      <c r="B155" s="21">
        <v>4202</v>
      </c>
      <c r="C155" s="20" t="s">
        <v>59</v>
      </c>
      <c r="D155" s="28">
        <v>0</v>
      </c>
      <c r="E155" s="28">
        <v>0</v>
      </c>
      <c r="F155" s="28">
        <v>0</v>
      </c>
      <c r="G155" s="28">
        <v>0</v>
      </c>
      <c r="H155" s="28"/>
      <c r="I155" s="28">
        <v>0</v>
      </c>
      <c r="J155" s="28">
        <v>0</v>
      </c>
      <c r="K155" s="28">
        <v>0</v>
      </c>
      <c r="L155" s="28">
        <v>0</v>
      </c>
      <c r="M155" s="28"/>
      <c r="N155" s="28">
        <v>0</v>
      </c>
      <c r="O155" s="28">
        <v>0</v>
      </c>
      <c r="P155" s="28">
        <v>0</v>
      </c>
      <c r="Q155" s="28">
        <v>0</v>
      </c>
      <c r="R155" s="28"/>
      <c r="S155" s="28">
        <v>24849.3217</v>
      </c>
      <c r="T155" s="28">
        <v>27129.4416</v>
      </c>
      <c r="U155" s="28">
        <v>30386.73</v>
      </c>
      <c r="V155" s="28">
        <v>28681.1</v>
      </c>
      <c r="W155" s="28"/>
      <c r="X155" s="28">
        <v>24849.3217</v>
      </c>
      <c r="Y155" s="28">
        <v>27129.4416</v>
      </c>
      <c r="Z155" s="28">
        <v>30386.73</v>
      </c>
      <c r="AA155" s="28">
        <v>28681.1</v>
      </c>
      <c r="AB155" s="28"/>
      <c r="AC155" s="28">
        <v>0</v>
      </c>
      <c r="AD155" s="28">
        <v>0</v>
      </c>
      <c r="AE155" s="28">
        <v>0</v>
      </c>
      <c r="AF155" s="28">
        <v>0</v>
      </c>
      <c r="AG155" s="28"/>
      <c r="AH155" s="28">
        <v>0</v>
      </c>
      <c r="AI155" s="28">
        <v>0</v>
      </c>
      <c r="AJ155" s="28">
        <v>0</v>
      </c>
      <c r="AK155" s="28">
        <v>0</v>
      </c>
      <c r="AL155" s="28"/>
      <c r="AM155" s="28">
        <v>0</v>
      </c>
      <c r="AN155" s="28">
        <v>0</v>
      </c>
      <c r="AO155" s="28">
        <v>0</v>
      </c>
      <c r="AP155" s="28">
        <v>0</v>
      </c>
      <c r="AQ155" s="28"/>
      <c r="AR155" s="28">
        <v>30868.72260869565</v>
      </c>
      <c r="AS155" s="28">
        <v>31255.117050691242</v>
      </c>
      <c r="AT155" s="28">
        <v>32993.19218241042</v>
      </c>
      <c r="AU155" s="28">
        <v>28681.1</v>
      </c>
      <c r="AV155" s="28"/>
      <c r="AW155" s="28">
        <v>30868.72260869565</v>
      </c>
      <c r="AX155" s="28">
        <v>31255.117050691242</v>
      </c>
      <c r="AY155" s="28">
        <v>32993.19218241042</v>
      </c>
      <c r="AZ155" s="28">
        <v>28681.1</v>
      </c>
      <c r="BA155" s="20"/>
      <c r="BB155" s="22" t="s">
        <v>30</v>
      </c>
      <c r="BC155" s="22"/>
      <c r="BD155" s="22" t="s">
        <v>30</v>
      </c>
      <c r="BE155" s="22">
        <v>-0.07086858230017601</v>
      </c>
      <c r="BF155" s="22">
        <v>-0.07086858230017601</v>
      </c>
      <c r="BG155" s="41"/>
    </row>
    <row r="156" spans="1:59" s="2" customFormat="1" ht="12.75">
      <c r="A156" s="18">
        <v>151</v>
      </c>
      <c r="B156" s="21">
        <v>4203</v>
      </c>
      <c r="C156" s="20" t="s">
        <v>60</v>
      </c>
      <c r="D156" s="28">
        <v>73</v>
      </c>
      <c r="E156" s="28">
        <v>0</v>
      </c>
      <c r="F156" s="28">
        <v>291.38</v>
      </c>
      <c r="G156" s="28">
        <v>65.77</v>
      </c>
      <c r="H156" s="28"/>
      <c r="I156" s="28">
        <v>728.2028</v>
      </c>
      <c r="J156" s="28">
        <v>846.03</v>
      </c>
      <c r="K156" s="28">
        <v>0</v>
      </c>
      <c r="L156" s="28">
        <v>158.7</v>
      </c>
      <c r="M156" s="28"/>
      <c r="N156" s="28">
        <v>801.5028</v>
      </c>
      <c r="O156" s="28">
        <v>846.03</v>
      </c>
      <c r="P156" s="28">
        <v>291.38</v>
      </c>
      <c r="Q156" s="28">
        <v>224.47</v>
      </c>
      <c r="R156" s="28"/>
      <c r="S156" s="28">
        <v>13003.8041</v>
      </c>
      <c r="T156" s="28">
        <v>23104.8114</v>
      </c>
      <c r="U156" s="28">
        <v>27340.59</v>
      </c>
      <c r="V156" s="28">
        <v>34125.76</v>
      </c>
      <c r="W156" s="28"/>
      <c r="X156" s="28">
        <v>13805.3069</v>
      </c>
      <c r="Y156" s="28">
        <v>23950.841399999998</v>
      </c>
      <c r="Z156" s="28">
        <v>27631.97</v>
      </c>
      <c r="AA156" s="28">
        <v>34350.23</v>
      </c>
      <c r="AB156" s="28"/>
      <c r="AC156" s="28">
        <v>89.13308913308914</v>
      </c>
      <c r="AD156" s="28">
        <v>0</v>
      </c>
      <c r="AE156" s="28">
        <v>313.6490850376749</v>
      </c>
      <c r="AF156" s="28">
        <v>65.77</v>
      </c>
      <c r="AG156" s="28"/>
      <c r="AH156" s="28">
        <v>896.8014778325123</v>
      </c>
      <c r="AI156" s="28">
        <v>984.9010477299184</v>
      </c>
      <c r="AJ156" s="28">
        <v>0</v>
      </c>
      <c r="AK156" s="28">
        <v>158.7</v>
      </c>
      <c r="AL156" s="28"/>
      <c r="AM156" s="28">
        <v>985.9345669656014</v>
      </c>
      <c r="AN156" s="28">
        <v>984.9010477299184</v>
      </c>
      <c r="AO156" s="28">
        <v>313.6490850376749</v>
      </c>
      <c r="AP156" s="28">
        <v>224.47</v>
      </c>
      <c r="AQ156" s="28"/>
      <c r="AR156" s="28">
        <v>16153.793913043477</v>
      </c>
      <c r="AS156" s="28">
        <v>26618.446313364053</v>
      </c>
      <c r="AT156" s="28">
        <v>29685.7654723127</v>
      </c>
      <c r="AU156" s="28">
        <v>34125.76</v>
      </c>
      <c r="AV156" s="28"/>
      <c r="AW156" s="28">
        <v>17139.72848000908</v>
      </c>
      <c r="AX156" s="28">
        <v>27603.347361093973</v>
      </c>
      <c r="AY156" s="28">
        <v>29999.414557350377</v>
      </c>
      <c r="AZ156" s="28">
        <v>34350.23</v>
      </c>
      <c r="BA156" s="20"/>
      <c r="BB156" s="22">
        <v>-0.2621146575342467</v>
      </c>
      <c r="BC156" s="22">
        <v>-0.8230377581629733</v>
      </c>
      <c r="BD156" s="22">
        <v>-0.7723276903751853</v>
      </c>
      <c r="BE156" s="22">
        <v>2.1125538795220704</v>
      </c>
      <c r="BF156" s="22">
        <v>2.004129180929814</v>
      </c>
      <c r="BG156" s="41"/>
    </row>
    <row r="157" spans="1:59" s="2" customFormat="1" ht="12.75">
      <c r="A157" s="18">
        <v>152</v>
      </c>
      <c r="B157" s="21">
        <v>4299</v>
      </c>
      <c r="C157" s="20" t="s">
        <v>61</v>
      </c>
      <c r="D157" s="28">
        <v>0</v>
      </c>
      <c r="E157" s="28">
        <v>0</v>
      </c>
      <c r="F157" s="28">
        <v>0</v>
      </c>
      <c r="G157" s="28">
        <v>0</v>
      </c>
      <c r="H157" s="28"/>
      <c r="I157" s="28"/>
      <c r="J157" s="28"/>
      <c r="K157" s="28">
        <v>0</v>
      </c>
      <c r="L157" s="28">
        <v>72</v>
      </c>
      <c r="M157" s="28"/>
      <c r="N157" s="28"/>
      <c r="O157" s="28"/>
      <c r="P157" s="28">
        <v>0</v>
      </c>
      <c r="Q157" s="28">
        <v>72</v>
      </c>
      <c r="R157" s="28"/>
      <c r="S157" s="28">
        <v>2174.7789</v>
      </c>
      <c r="T157" s="28">
        <v>1314.0305</v>
      </c>
      <c r="U157" s="28">
        <v>1698.34</v>
      </c>
      <c r="V157" s="28">
        <v>4206.81</v>
      </c>
      <c r="W157" s="28"/>
      <c r="X157" s="28">
        <v>2174.7789</v>
      </c>
      <c r="Y157" s="28">
        <v>1314.0305</v>
      </c>
      <c r="Z157" s="28">
        <v>1698.34</v>
      </c>
      <c r="AA157" s="28">
        <v>4278.81</v>
      </c>
      <c r="AB157" s="28"/>
      <c r="AC157" s="28">
        <v>0</v>
      </c>
      <c r="AD157" s="28">
        <v>0</v>
      </c>
      <c r="AE157" s="28">
        <v>0</v>
      </c>
      <c r="AF157" s="28">
        <v>0</v>
      </c>
      <c r="AG157" s="28"/>
      <c r="AH157" s="28">
        <v>0</v>
      </c>
      <c r="AI157" s="28">
        <v>0</v>
      </c>
      <c r="AJ157" s="28">
        <v>0</v>
      </c>
      <c r="AK157" s="28">
        <v>72</v>
      </c>
      <c r="AL157" s="28"/>
      <c r="AM157" s="28">
        <v>0</v>
      </c>
      <c r="AN157" s="28">
        <v>0</v>
      </c>
      <c r="AO157" s="28">
        <v>0</v>
      </c>
      <c r="AP157" s="28">
        <v>72</v>
      </c>
      <c r="AQ157" s="28"/>
      <c r="AR157" s="28">
        <v>2701.5886956521736</v>
      </c>
      <c r="AS157" s="28">
        <v>1513.8600230414747</v>
      </c>
      <c r="AT157" s="28">
        <v>1844.0173724212812</v>
      </c>
      <c r="AU157" s="28">
        <v>4206.81</v>
      </c>
      <c r="AV157" s="28"/>
      <c r="AW157" s="28">
        <v>2701.5886956521736</v>
      </c>
      <c r="AX157" s="28">
        <v>1513.8600230414747</v>
      </c>
      <c r="AY157" s="28">
        <v>1844.0173724212812</v>
      </c>
      <c r="AZ157" s="28">
        <v>4278.81</v>
      </c>
      <c r="BA157" s="20"/>
      <c r="BB157" s="22" t="s">
        <v>30</v>
      </c>
      <c r="BC157" s="22"/>
      <c r="BD157" s="22" t="s">
        <v>30</v>
      </c>
      <c r="BE157" s="22">
        <v>0.5571615349036174</v>
      </c>
      <c r="BF157" s="22">
        <v>0.583812519976169</v>
      </c>
      <c r="BG157" s="41"/>
    </row>
    <row r="158" spans="1:59" s="39" customFormat="1" ht="12.75">
      <c r="A158" s="24">
        <v>153</v>
      </c>
      <c r="B158" s="38">
        <v>43</v>
      </c>
      <c r="C158" s="12" t="s">
        <v>62</v>
      </c>
      <c r="D158" s="43">
        <v>499.9316</v>
      </c>
      <c r="E158" s="43">
        <v>2204.33</v>
      </c>
      <c r="F158" s="43">
        <v>958.8</v>
      </c>
      <c r="G158" s="43">
        <v>2098.03</v>
      </c>
      <c r="H158" s="43"/>
      <c r="I158" s="43">
        <v>2968.1795</v>
      </c>
      <c r="J158" s="43">
        <v>3640.95</v>
      </c>
      <c r="K158" s="43">
        <v>494.17</v>
      </c>
      <c r="L158" s="43">
        <v>2093</v>
      </c>
      <c r="M158" s="43"/>
      <c r="N158" s="43">
        <v>3468.1111</v>
      </c>
      <c r="O158" s="43">
        <v>5845.28</v>
      </c>
      <c r="P158" s="43">
        <v>1452.97</v>
      </c>
      <c r="Q158" s="43">
        <v>4191.03</v>
      </c>
      <c r="R158" s="43"/>
      <c r="S158" s="43">
        <v>56558.4646</v>
      </c>
      <c r="T158" s="43">
        <v>55498.5382</v>
      </c>
      <c r="U158" s="43">
        <v>69297.82</v>
      </c>
      <c r="V158" s="43">
        <v>84487.38</v>
      </c>
      <c r="W158" s="43"/>
      <c r="X158" s="43">
        <v>60026.5757</v>
      </c>
      <c r="Y158" s="43">
        <v>61343.8182</v>
      </c>
      <c r="Z158" s="43">
        <v>70750.79</v>
      </c>
      <c r="AA158" s="43">
        <v>88678.41</v>
      </c>
      <c r="AB158" s="43"/>
      <c r="AC158" s="43">
        <v>610.4170940170941</v>
      </c>
      <c r="AD158" s="43">
        <v>2551.3078703703704</v>
      </c>
      <c r="AE158" s="43">
        <v>1032.0775026910655</v>
      </c>
      <c r="AF158" s="43">
        <v>2098.03</v>
      </c>
      <c r="AG158" s="43"/>
      <c r="AH158" s="43">
        <v>3655.393472906404</v>
      </c>
      <c r="AI158" s="43">
        <v>4238.591385331781</v>
      </c>
      <c r="AJ158" s="43">
        <v>534.2378378378378</v>
      </c>
      <c r="AK158" s="43">
        <v>2093</v>
      </c>
      <c r="AL158" s="43"/>
      <c r="AM158" s="43">
        <v>4265.810566923498</v>
      </c>
      <c r="AN158" s="43">
        <v>6789.899255702151</v>
      </c>
      <c r="AO158" s="43">
        <v>1566.3153405289033</v>
      </c>
      <c r="AP158" s="43">
        <v>4191.03</v>
      </c>
      <c r="AQ158" s="43"/>
      <c r="AR158" s="43">
        <v>70258.96223602485</v>
      </c>
      <c r="AS158" s="43">
        <v>63938.40806451613</v>
      </c>
      <c r="AT158" s="43">
        <v>75241.93268186753</v>
      </c>
      <c r="AU158" s="43">
        <v>84487.38</v>
      </c>
      <c r="AV158" s="43"/>
      <c r="AW158" s="43">
        <v>74524.77280294834</v>
      </c>
      <c r="AX158" s="43">
        <v>70728.30732021829</v>
      </c>
      <c r="AY158" s="43">
        <v>76808.24802239644</v>
      </c>
      <c r="AZ158" s="43">
        <v>88678.41</v>
      </c>
      <c r="BA158" s="12"/>
      <c r="BB158" s="37">
        <v>3.437043327527206</v>
      </c>
      <c r="BC158" s="37">
        <v>-0.42742142111014514</v>
      </c>
      <c r="BD158" s="37">
        <v>-0.017530212781443177</v>
      </c>
      <c r="BE158" s="37">
        <v>0.20251391866815283</v>
      </c>
      <c r="BF158" s="37">
        <v>0.1899185554644418</v>
      </c>
      <c r="BG158" s="44"/>
    </row>
    <row r="159" spans="1:59" s="2" customFormat="1" ht="12.75">
      <c r="A159" s="18">
        <v>154</v>
      </c>
      <c r="B159" s="21">
        <v>4301</v>
      </c>
      <c r="C159" s="20" t="s">
        <v>63</v>
      </c>
      <c r="D159" s="28">
        <v>499.9316</v>
      </c>
      <c r="E159" s="28">
        <v>554.22</v>
      </c>
      <c r="F159" s="28">
        <v>958.8</v>
      </c>
      <c r="G159" s="28">
        <v>2069.26</v>
      </c>
      <c r="H159" s="28"/>
      <c r="I159" s="28">
        <v>2092.7895</v>
      </c>
      <c r="J159" s="28">
        <v>2153.55</v>
      </c>
      <c r="K159" s="28">
        <v>71.82</v>
      </c>
      <c r="L159" s="28">
        <v>371.3</v>
      </c>
      <c r="M159" s="28"/>
      <c r="N159" s="28">
        <v>2592.7211</v>
      </c>
      <c r="O159" s="28">
        <v>2707.76</v>
      </c>
      <c r="P159" s="28">
        <v>1030.62</v>
      </c>
      <c r="Q159" s="28">
        <v>2440.56</v>
      </c>
      <c r="R159" s="28"/>
      <c r="S159" s="28">
        <v>42272.9328</v>
      </c>
      <c r="T159" s="28">
        <v>45480.2985</v>
      </c>
      <c r="U159" s="28">
        <v>55388.21</v>
      </c>
      <c r="V159" s="28">
        <v>64023.79</v>
      </c>
      <c r="W159" s="28"/>
      <c r="X159" s="28">
        <v>44865.653900000005</v>
      </c>
      <c r="Y159" s="28">
        <v>48188.0585</v>
      </c>
      <c r="Z159" s="28">
        <v>56418.83</v>
      </c>
      <c r="AA159" s="28">
        <v>66464.35</v>
      </c>
      <c r="AB159" s="28"/>
      <c r="AC159" s="28">
        <v>610.4170940170941</v>
      </c>
      <c r="AD159" s="28">
        <v>641.4583333333334</v>
      </c>
      <c r="AE159" s="28">
        <v>1032.0775026910655</v>
      </c>
      <c r="AF159" s="28">
        <v>2069.26</v>
      </c>
      <c r="AG159" s="28"/>
      <c r="AH159" s="28">
        <v>2577.326970443349</v>
      </c>
      <c r="AI159" s="28">
        <v>2507.0430733410944</v>
      </c>
      <c r="AJ159" s="28">
        <v>77.64324324324323</v>
      </c>
      <c r="AK159" s="28">
        <v>371.3</v>
      </c>
      <c r="AL159" s="28"/>
      <c r="AM159" s="28">
        <v>3187.744064460443</v>
      </c>
      <c r="AN159" s="28">
        <v>3148.501406674428</v>
      </c>
      <c r="AO159" s="28">
        <v>1109.7207459343088</v>
      </c>
      <c r="AP159" s="28">
        <v>2440.56</v>
      </c>
      <c r="AQ159" s="28"/>
      <c r="AR159" s="28">
        <v>52512.96</v>
      </c>
      <c r="AS159" s="28">
        <v>52396.657258064515</v>
      </c>
      <c r="AT159" s="28">
        <v>60139.20738327904</v>
      </c>
      <c r="AU159" s="28">
        <v>64023.79</v>
      </c>
      <c r="AV159" s="28"/>
      <c r="AW159" s="28">
        <v>55700.70406446044</v>
      </c>
      <c r="AX159" s="28">
        <v>55545.15866473894</v>
      </c>
      <c r="AY159" s="28">
        <v>61248.92812921335</v>
      </c>
      <c r="AZ159" s="28">
        <v>66464.35</v>
      </c>
      <c r="BA159" s="20"/>
      <c r="BB159" s="22">
        <v>3.3899116199096038</v>
      </c>
      <c r="BC159" s="22">
        <v>-0.8559360126759046</v>
      </c>
      <c r="BD159" s="22">
        <v>-0.2343927396150327</v>
      </c>
      <c r="BE159" s="22">
        <v>0.2191997937271104</v>
      </c>
      <c r="BF159" s="22">
        <v>0.19324075191371337</v>
      </c>
      <c r="BG159" s="41"/>
    </row>
    <row r="160" spans="1:59" s="2" customFormat="1" ht="12.75">
      <c r="A160" s="18">
        <v>155</v>
      </c>
      <c r="B160" s="21">
        <v>4302</v>
      </c>
      <c r="C160" s="20" t="s">
        <v>64</v>
      </c>
      <c r="D160" s="28">
        <v>0</v>
      </c>
      <c r="E160" s="28">
        <v>1650.11</v>
      </c>
      <c r="F160" s="28">
        <v>0</v>
      </c>
      <c r="G160" s="28">
        <v>28.77</v>
      </c>
      <c r="H160" s="28"/>
      <c r="I160" s="28">
        <v>875.39</v>
      </c>
      <c r="J160" s="28">
        <v>1116.61</v>
      </c>
      <c r="K160" s="28">
        <v>422.35</v>
      </c>
      <c r="L160" s="28">
        <v>1721.7</v>
      </c>
      <c r="M160" s="28"/>
      <c r="N160" s="28">
        <v>875.39</v>
      </c>
      <c r="O160" s="28">
        <v>2766.72</v>
      </c>
      <c r="P160" s="28">
        <v>422.35</v>
      </c>
      <c r="Q160" s="28">
        <v>1750.47</v>
      </c>
      <c r="R160" s="28"/>
      <c r="S160" s="28">
        <v>12867.432</v>
      </c>
      <c r="T160" s="28">
        <v>9734.1686</v>
      </c>
      <c r="U160" s="28">
        <v>13449.88</v>
      </c>
      <c r="V160" s="28">
        <v>19108.87</v>
      </c>
      <c r="W160" s="28"/>
      <c r="X160" s="28">
        <v>13742.822</v>
      </c>
      <c r="Y160" s="28">
        <v>12500.8886</v>
      </c>
      <c r="Z160" s="28">
        <v>13872.23</v>
      </c>
      <c r="AA160" s="28">
        <v>20859.34</v>
      </c>
      <c r="AB160" s="28"/>
      <c r="AC160" s="28">
        <v>0</v>
      </c>
      <c r="AD160" s="28">
        <v>1909.849537037037</v>
      </c>
      <c r="AE160" s="28">
        <v>0</v>
      </c>
      <c r="AF160" s="28">
        <v>28.77</v>
      </c>
      <c r="AG160" s="28"/>
      <c r="AH160" s="28">
        <v>1078.0665024630541</v>
      </c>
      <c r="AI160" s="28">
        <v>1299.8952270081488</v>
      </c>
      <c r="AJ160" s="28">
        <v>456.5945945945946</v>
      </c>
      <c r="AK160" s="28">
        <v>1721.7</v>
      </c>
      <c r="AL160" s="28"/>
      <c r="AM160" s="28">
        <v>1078.0665024630541</v>
      </c>
      <c r="AN160" s="28">
        <v>3209.7447640451855</v>
      </c>
      <c r="AO160" s="28">
        <v>456.5945945945946</v>
      </c>
      <c r="AP160" s="28">
        <v>1750.47</v>
      </c>
      <c r="AQ160" s="28"/>
      <c r="AR160" s="28">
        <v>15984.38757763975</v>
      </c>
      <c r="AS160" s="28">
        <v>11214.479953917053</v>
      </c>
      <c r="AT160" s="28">
        <v>14603.561346362647</v>
      </c>
      <c r="AU160" s="28">
        <v>19108.87</v>
      </c>
      <c r="AV160" s="28"/>
      <c r="AW160" s="28">
        <v>17062.454080102805</v>
      </c>
      <c r="AX160" s="28">
        <v>14424.224717962239</v>
      </c>
      <c r="AY160" s="28">
        <v>15060.155940957242</v>
      </c>
      <c r="AZ160" s="28">
        <v>20859.34</v>
      </c>
      <c r="BA160" s="20"/>
      <c r="BB160" s="22" t="s">
        <v>30</v>
      </c>
      <c r="BC160" s="22">
        <v>0.5970257827939549</v>
      </c>
      <c r="BD160" s="22">
        <v>0.6237124481659604</v>
      </c>
      <c r="BE160" s="22">
        <v>0.19547088727572048</v>
      </c>
      <c r="BF160" s="22">
        <v>0.22252871140763353</v>
      </c>
      <c r="BG160" s="41"/>
    </row>
    <row r="161" spans="1:59" s="2" customFormat="1" ht="12.75">
      <c r="A161" s="18">
        <v>156</v>
      </c>
      <c r="B161" s="21">
        <v>4399</v>
      </c>
      <c r="C161" s="20" t="s">
        <v>65</v>
      </c>
      <c r="D161" s="28">
        <v>0</v>
      </c>
      <c r="E161" s="28">
        <v>0</v>
      </c>
      <c r="F161" s="28">
        <v>0</v>
      </c>
      <c r="G161" s="28">
        <v>0</v>
      </c>
      <c r="H161" s="28"/>
      <c r="I161" s="28">
        <v>0</v>
      </c>
      <c r="J161" s="28">
        <v>370.8</v>
      </c>
      <c r="K161" s="28">
        <v>0</v>
      </c>
      <c r="L161" s="28">
        <v>0</v>
      </c>
      <c r="M161" s="28"/>
      <c r="N161" s="28">
        <v>0</v>
      </c>
      <c r="O161" s="28">
        <v>370.8</v>
      </c>
      <c r="P161" s="28">
        <v>0</v>
      </c>
      <c r="Q161" s="28"/>
      <c r="R161" s="28"/>
      <c r="S161" s="28">
        <v>1418.0998</v>
      </c>
      <c r="T161" s="28">
        <v>284.0711</v>
      </c>
      <c r="U161" s="28">
        <v>459.73</v>
      </c>
      <c r="V161" s="28">
        <v>1354.71</v>
      </c>
      <c r="W161" s="28"/>
      <c r="X161" s="28">
        <v>1418.0998</v>
      </c>
      <c r="Y161" s="28">
        <v>654.8711000000001</v>
      </c>
      <c r="Z161" s="28">
        <v>459.73</v>
      </c>
      <c r="AA161" s="28">
        <v>1354.71</v>
      </c>
      <c r="AB161" s="28"/>
      <c r="AC161" s="28">
        <v>0</v>
      </c>
      <c r="AD161" s="28">
        <v>0</v>
      </c>
      <c r="AE161" s="28">
        <v>0</v>
      </c>
      <c r="AF161" s="28"/>
      <c r="AG161" s="28"/>
      <c r="AH161" s="28">
        <v>0</v>
      </c>
      <c r="AI161" s="28">
        <v>431.66472642607687</v>
      </c>
      <c r="AJ161" s="28">
        <v>0</v>
      </c>
      <c r="AK161" s="28"/>
      <c r="AL161" s="28"/>
      <c r="AM161" s="28">
        <v>0</v>
      </c>
      <c r="AN161" s="28">
        <v>431.66472642607687</v>
      </c>
      <c r="AO161" s="28">
        <v>0</v>
      </c>
      <c r="AP161" s="28">
        <v>0</v>
      </c>
      <c r="AQ161" s="28"/>
      <c r="AR161" s="28">
        <v>1761.614658385093</v>
      </c>
      <c r="AS161" s="28">
        <v>327.2708525345622</v>
      </c>
      <c r="AT161" s="28">
        <v>499.16395222584146</v>
      </c>
      <c r="AU161" s="28">
        <v>1354.71</v>
      </c>
      <c r="AV161" s="28"/>
      <c r="AW161" s="28">
        <v>1761.614658385093</v>
      </c>
      <c r="AX161" s="28">
        <v>758.9355789606391</v>
      </c>
      <c r="AY161" s="28">
        <v>499.16395222584146</v>
      </c>
      <c r="AZ161" s="28">
        <v>1354.71</v>
      </c>
      <c r="BA161" s="20"/>
      <c r="BB161" s="22" t="s">
        <v>30</v>
      </c>
      <c r="BC161" s="22" t="s">
        <v>30</v>
      </c>
      <c r="BD161" s="22" t="s">
        <v>30</v>
      </c>
      <c r="BE161" s="22">
        <v>-0.230983919467445</v>
      </c>
      <c r="BF161" s="22">
        <v>-0.230983919467445</v>
      </c>
      <c r="BG161" s="41"/>
    </row>
    <row r="162" spans="1:59" s="39" customFormat="1" ht="12.75">
      <c r="A162" s="24">
        <v>157</v>
      </c>
      <c r="B162" s="38">
        <v>44</v>
      </c>
      <c r="C162" s="12" t="s">
        <v>66</v>
      </c>
      <c r="D162" s="43">
        <v>0</v>
      </c>
      <c r="E162" s="43">
        <v>1905.9</v>
      </c>
      <c r="F162" s="43">
        <v>1031.99</v>
      </c>
      <c r="G162" s="43">
        <v>1838.68</v>
      </c>
      <c r="H162" s="43"/>
      <c r="I162" s="43">
        <v>10.9846</v>
      </c>
      <c r="J162" s="43">
        <v>0</v>
      </c>
      <c r="K162" s="43">
        <v>0</v>
      </c>
      <c r="L162" s="43">
        <v>0</v>
      </c>
      <c r="M162" s="43"/>
      <c r="N162" s="43">
        <v>10.9846</v>
      </c>
      <c r="O162" s="43">
        <v>1905.9</v>
      </c>
      <c r="P162" s="43">
        <v>1031.99</v>
      </c>
      <c r="Q162" s="43">
        <v>1838.68</v>
      </c>
      <c r="R162" s="43"/>
      <c r="S162" s="43">
        <v>21612.2901</v>
      </c>
      <c r="T162" s="43">
        <v>26454.3622</v>
      </c>
      <c r="U162" s="43">
        <v>30607.96</v>
      </c>
      <c r="V162" s="43">
        <v>38034.17</v>
      </c>
      <c r="W162" s="43"/>
      <c r="X162" s="43">
        <v>21623.274699999998</v>
      </c>
      <c r="Y162" s="43">
        <v>28360.2622</v>
      </c>
      <c r="Z162" s="43">
        <v>31639.95</v>
      </c>
      <c r="AA162" s="43">
        <v>39872.85</v>
      </c>
      <c r="AB162" s="43"/>
      <c r="AC162" s="43">
        <v>0</v>
      </c>
      <c r="AD162" s="43">
        <v>2205.902777777778</v>
      </c>
      <c r="AE162" s="43">
        <v>1110.8611410118406</v>
      </c>
      <c r="AF162" s="43">
        <v>1838.68</v>
      </c>
      <c r="AG162" s="43"/>
      <c r="AH162" s="43">
        <v>13.527832512315271</v>
      </c>
      <c r="AI162" s="43">
        <v>0</v>
      </c>
      <c r="AJ162" s="43">
        <v>0</v>
      </c>
      <c r="AK162" s="43">
        <v>0</v>
      </c>
      <c r="AL162" s="43"/>
      <c r="AM162" s="43">
        <v>13.527832512315271</v>
      </c>
      <c r="AN162" s="43">
        <v>2205.902777777778</v>
      </c>
      <c r="AO162" s="43">
        <v>1110.8611410118406</v>
      </c>
      <c r="AP162" s="43">
        <v>1838.68</v>
      </c>
      <c r="AQ162" s="43"/>
      <c r="AR162" s="43">
        <v>26847.565341614903</v>
      </c>
      <c r="AS162" s="43">
        <v>30477.37580645161</v>
      </c>
      <c r="AT162" s="43">
        <v>33233.398479913136</v>
      </c>
      <c r="AU162" s="43">
        <v>38034.17</v>
      </c>
      <c r="AV162" s="43"/>
      <c r="AW162" s="43">
        <v>26861.093174127218</v>
      </c>
      <c r="AX162" s="43">
        <v>32683.27858422939</v>
      </c>
      <c r="AY162" s="43">
        <v>34344.259620924975</v>
      </c>
      <c r="AZ162" s="43">
        <v>39872.85</v>
      </c>
      <c r="BA162" s="12"/>
      <c r="BB162" s="37" t="s">
        <v>30</v>
      </c>
      <c r="BC162" s="37" t="s">
        <v>30</v>
      </c>
      <c r="BD162" s="37">
        <v>135.9183001656865</v>
      </c>
      <c r="BE162" s="37">
        <v>0.4166711027999759</v>
      </c>
      <c r="BF162" s="37">
        <v>0.48440905742457985</v>
      </c>
      <c r="BG162" s="44"/>
    </row>
    <row r="163" spans="1:59" s="2" customFormat="1" ht="12.75">
      <c r="A163" s="18">
        <v>158</v>
      </c>
      <c r="B163" s="21">
        <v>4401</v>
      </c>
      <c r="C163" s="20" t="s">
        <v>67</v>
      </c>
      <c r="D163" s="28">
        <v>0</v>
      </c>
      <c r="E163" s="28">
        <v>1905.9</v>
      </c>
      <c r="F163" s="28">
        <v>1031.99</v>
      </c>
      <c r="G163" s="28">
        <v>1838.68</v>
      </c>
      <c r="H163" s="28"/>
      <c r="I163" s="28">
        <v>10.9846</v>
      </c>
      <c r="J163" s="28">
        <v>0</v>
      </c>
      <c r="K163" s="28">
        <v>0</v>
      </c>
      <c r="L163" s="28">
        <v>0</v>
      </c>
      <c r="M163" s="28"/>
      <c r="N163" s="28">
        <v>10.9846</v>
      </c>
      <c r="O163" s="28">
        <v>1905.9</v>
      </c>
      <c r="P163" s="28">
        <v>1031.99</v>
      </c>
      <c r="Q163" s="28">
        <v>1838.68</v>
      </c>
      <c r="R163" s="28"/>
      <c r="S163" s="28">
        <v>16580.7005</v>
      </c>
      <c r="T163" s="28">
        <v>18399.3431</v>
      </c>
      <c r="U163" s="28">
        <v>24093.88</v>
      </c>
      <c r="V163" s="28">
        <v>26868.46</v>
      </c>
      <c r="W163" s="28"/>
      <c r="X163" s="28">
        <v>16591.6851</v>
      </c>
      <c r="Y163" s="28">
        <v>20305.2431</v>
      </c>
      <c r="Z163" s="28">
        <v>25125.87</v>
      </c>
      <c r="AA163" s="28">
        <v>28707.14</v>
      </c>
      <c r="AB163" s="28"/>
      <c r="AC163" s="28">
        <v>0</v>
      </c>
      <c r="AD163" s="28">
        <v>2205.902777777778</v>
      </c>
      <c r="AE163" s="28">
        <v>1110.8611410118406</v>
      </c>
      <c r="AF163" s="28">
        <v>1838.68</v>
      </c>
      <c r="AG163" s="28"/>
      <c r="AH163" s="28">
        <v>13.527832512315271</v>
      </c>
      <c r="AI163" s="28">
        <v>0</v>
      </c>
      <c r="AJ163" s="28">
        <v>0</v>
      </c>
      <c r="AK163" s="28">
        <v>0</v>
      </c>
      <c r="AL163" s="28"/>
      <c r="AM163" s="28">
        <v>13.527832512315271</v>
      </c>
      <c r="AN163" s="28">
        <v>2205.902777777778</v>
      </c>
      <c r="AO163" s="28">
        <v>1110.8611410118406</v>
      </c>
      <c r="AP163" s="28">
        <v>1838.68</v>
      </c>
      <c r="AQ163" s="28"/>
      <c r="AR163" s="28">
        <v>20597.143478260867</v>
      </c>
      <c r="AS163" s="28">
        <v>21197.399884792623</v>
      </c>
      <c r="AT163" s="28">
        <v>26160.56460369164</v>
      </c>
      <c r="AU163" s="28">
        <v>26868.46</v>
      </c>
      <c r="AV163" s="28"/>
      <c r="AW163" s="28">
        <v>20610.67131077318</v>
      </c>
      <c r="AX163" s="28">
        <v>23403.3026625704</v>
      </c>
      <c r="AY163" s="28">
        <v>27271.42574470348</v>
      </c>
      <c r="AZ163" s="28">
        <v>28707.14</v>
      </c>
      <c r="BA163" s="20"/>
      <c r="BB163" s="22" t="s">
        <v>30</v>
      </c>
      <c r="BC163" s="22">
        <v>-1</v>
      </c>
      <c r="BD163" s="22">
        <v>134.9183001656865</v>
      </c>
      <c r="BE163" s="22">
        <v>0.30447506123158075</v>
      </c>
      <c r="BF163" s="22">
        <v>0.3928289654978292</v>
      </c>
      <c r="BG163" s="41"/>
    </row>
    <row r="164" spans="1:59" s="2" customFormat="1" ht="12.75">
      <c r="A164" s="18">
        <v>159</v>
      </c>
      <c r="B164" s="21">
        <v>4402</v>
      </c>
      <c r="C164" s="20" t="s">
        <v>68</v>
      </c>
      <c r="D164" s="28">
        <v>0</v>
      </c>
      <c r="E164" s="28">
        <v>0</v>
      </c>
      <c r="F164" s="28">
        <v>0</v>
      </c>
      <c r="G164" s="28">
        <v>0</v>
      </c>
      <c r="H164" s="28"/>
      <c r="I164" s="28">
        <v>0</v>
      </c>
      <c r="J164" s="28">
        <v>0</v>
      </c>
      <c r="K164" s="28">
        <v>0</v>
      </c>
      <c r="L164" s="28">
        <v>0</v>
      </c>
      <c r="M164" s="28"/>
      <c r="N164" s="28">
        <v>0</v>
      </c>
      <c r="O164" s="28">
        <v>0</v>
      </c>
      <c r="P164" s="28">
        <v>0</v>
      </c>
      <c r="Q164" s="28">
        <v>0</v>
      </c>
      <c r="R164" s="28"/>
      <c r="S164" s="28">
        <v>4590.6132</v>
      </c>
      <c r="T164" s="28">
        <v>7578.8525</v>
      </c>
      <c r="U164" s="28">
        <v>6154.41</v>
      </c>
      <c r="V164" s="28">
        <v>10526.23</v>
      </c>
      <c r="W164" s="28"/>
      <c r="X164" s="28">
        <v>4590.6132</v>
      </c>
      <c r="Y164" s="28">
        <v>7578.8525</v>
      </c>
      <c r="Z164" s="28">
        <v>6154.41</v>
      </c>
      <c r="AA164" s="28">
        <v>10526.23</v>
      </c>
      <c r="AB164" s="28"/>
      <c r="AC164" s="28">
        <v>0</v>
      </c>
      <c r="AD164" s="28">
        <v>0</v>
      </c>
      <c r="AE164" s="28">
        <v>0</v>
      </c>
      <c r="AF164" s="28">
        <v>0</v>
      </c>
      <c r="AG164" s="28"/>
      <c r="AH164" s="28">
        <v>0</v>
      </c>
      <c r="AI164" s="28">
        <v>0</v>
      </c>
      <c r="AJ164" s="28">
        <v>0</v>
      </c>
      <c r="AK164" s="28">
        <v>0</v>
      </c>
      <c r="AL164" s="28"/>
      <c r="AM164" s="28">
        <v>0</v>
      </c>
      <c r="AN164" s="28">
        <v>0</v>
      </c>
      <c r="AO164" s="28">
        <v>0</v>
      </c>
      <c r="AP164" s="28">
        <v>0</v>
      </c>
      <c r="AQ164" s="28"/>
      <c r="AR164" s="28">
        <v>5702.625093167701</v>
      </c>
      <c r="AS164" s="28">
        <v>8731.396889400921</v>
      </c>
      <c r="AT164" s="28">
        <v>6682.312703583061</v>
      </c>
      <c r="AU164" s="28">
        <v>10526.23</v>
      </c>
      <c r="AV164" s="28"/>
      <c r="AW164" s="28">
        <v>5702.625093167701</v>
      </c>
      <c r="AX164" s="28">
        <v>8731.396889400921</v>
      </c>
      <c r="AY164" s="28">
        <v>6682.312703583061</v>
      </c>
      <c r="AZ164" s="28">
        <v>10526.23</v>
      </c>
      <c r="BA164" s="20"/>
      <c r="BB164" s="22" t="s">
        <v>30</v>
      </c>
      <c r="BC164" s="22" t="s">
        <v>30</v>
      </c>
      <c r="BD164" s="22" t="s">
        <v>30</v>
      </c>
      <c r="BE164" s="22">
        <v>0.8458569216853209</v>
      </c>
      <c r="BF164" s="22">
        <v>0.8458569216853209</v>
      </c>
      <c r="BG164" s="41"/>
    </row>
    <row r="165" spans="1:59" s="2" customFormat="1" ht="12.75">
      <c r="A165" s="18">
        <v>160</v>
      </c>
      <c r="B165" s="21">
        <v>4499</v>
      </c>
      <c r="C165" s="20" t="s">
        <v>69</v>
      </c>
      <c r="D165" s="28">
        <v>0</v>
      </c>
      <c r="E165" s="28">
        <v>0</v>
      </c>
      <c r="F165" s="28">
        <v>0</v>
      </c>
      <c r="G165" s="28">
        <v>0</v>
      </c>
      <c r="H165" s="28"/>
      <c r="I165" s="28">
        <v>0</v>
      </c>
      <c r="J165" s="28">
        <v>0</v>
      </c>
      <c r="K165" s="28">
        <v>0</v>
      </c>
      <c r="L165" s="28">
        <v>0</v>
      </c>
      <c r="M165" s="28"/>
      <c r="N165" s="28">
        <v>0</v>
      </c>
      <c r="O165" s="28">
        <v>0</v>
      </c>
      <c r="P165" s="28">
        <v>0</v>
      </c>
      <c r="Q165" s="28">
        <v>0</v>
      </c>
      <c r="R165" s="28"/>
      <c r="S165" s="28">
        <v>440.9764</v>
      </c>
      <c r="T165" s="28">
        <v>476.1666</v>
      </c>
      <c r="U165" s="28">
        <v>359.67</v>
      </c>
      <c r="V165" s="28">
        <v>639.48</v>
      </c>
      <c r="W165" s="28"/>
      <c r="X165" s="28">
        <v>440.9764</v>
      </c>
      <c r="Y165" s="28">
        <v>476.1666</v>
      </c>
      <c r="Z165" s="28">
        <v>359.67</v>
      </c>
      <c r="AA165" s="28">
        <v>639.48</v>
      </c>
      <c r="AB165" s="28"/>
      <c r="AC165" s="28">
        <v>0</v>
      </c>
      <c r="AD165" s="28">
        <v>0</v>
      </c>
      <c r="AE165" s="28">
        <v>0</v>
      </c>
      <c r="AF165" s="28">
        <v>0</v>
      </c>
      <c r="AG165" s="28"/>
      <c r="AH165" s="28">
        <v>0</v>
      </c>
      <c r="AI165" s="28">
        <v>0</v>
      </c>
      <c r="AJ165" s="28">
        <v>0</v>
      </c>
      <c r="AK165" s="28">
        <v>0</v>
      </c>
      <c r="AL165" s="28"/>
      <c r="AM165" s="28">
        <v>0</v>
      </c>
      <c r="AN165" s="28">
        <v>0</v>
      </c>
      <c r="AO165" s="28">
        <v>0</v>
      </c>
      <c r="AP165" s="28">
        <v>0</v>
      </c>
      <c r="AQ165" s="28"/>
      <c r="AR165" s="28">
        <v>547.7967701863354</v>
      </c>
      <c r="AS165" s="28">
        <v>548.5790322580646</v>
      </c>
      <c r="AT165" s="28">
        <v>390.5211726384365</v>
      </c>
      <c r="AU165" s="28">
        <v>639.48</v>
      </c>
      <c r="AV165" s="28"/>
      <c r="AW165" s="28">
        <v>547.7967701863354</v>
      </c>
      <c r="AX165" s="28">
        <v>548.5790322580646</v>
      </c>
      <c r="AY165" s="28">
        <v>390.5211726384365</v>
      </c>
      <c r="AZ165" s="28">
        <v>639.48</v>
      </c>
      <c r="BA165" s="20"/>
      <c r="BB165" s="22" t="s">
        <v>30</v>
      </c>
      <c r="BC165" s="22" t="s">
        <v>30</v>
      </c>
      <c r="BD165" s="22" t="s">
        <v>30</v>
      </c>
      <c r="BE165" s="22">
        <v>0.1673672332578342</v>
      </c>
      <c r="BF165" s="22">
        <v>0.1673672332578342</v>
      </c>
      <c r="BG165" s="41"/>
    </row>
    <row r="166" spans="1:59" s="10" customFormat="1" ht="12.75">
      <c r="A166" s="35">
        <v>161</v>
      </c>
      <c r="B166" s="36"/>
      <c r="C166" s="12" t="s">
        <v>24</v>
      </c>
      <c r="D166" s="43">
        <v>1404831</v>
      </c>
      <c r="E166" s="43">
        <v>1531309</v>
      </c>
      <c r="F166" s="43">
        <v>1544271</v>
      </c>
      <c r="G166" s="43">
        <v>1893432</v>
      </c>
      <c r="H166" s="43"/>
      <c r="I166" s="43">
        <v>950966</v>
      </c>
      <c r="J166" s="43">
        <v>950852</v>
      </c>
      <c r="K166" s="43">
        <v>941755</v>
      </c>
      <c r="L166" s="43">
        <v>1060650</v>
      </c>
      <c r="M166" s="43"/>
      <c r="N166" s="43">
        <v>2355747.083</v>
      </c>
      <c r="O166" s="43">
        <v>2482161.29</v>
      </c>
      <c r="P166" s="43">
        <v>2486026</v>
      </c>
      <c r="Q166" s="43">
        <v>2954082</v>
      </c>
      <c r="R166" s="43"/>
      <c r="S166" s="43">
        <v>2789753</v>
      </c>
      <c r="T166" s="43">
        <v>3429597</v>
      </c>
      <c r="U166" s="43">
        <v>4327162</v>
      </c>
      <c r="V166" s="43">
        <v>5404371.59</v>
      </c>
      <c r="W166" s="43"/>
      <c r="X166" s="43">
        <v>5145550</v>
      </c>
      <c r="Y166" s="43">
        <v>5911758.29</v>
      </c>
      <c r="Z166" s="43">
        <v>6813188</v>
      </c>
      <c r="AA166" s="43">
        <v>8358453.59</v>
      </c>
      <c r="AB166" s="43"/>
      <c r="AC166" s="43">
        <v>1715300.3663003664</v>
      </c>
      <c r="AD166" s="43">
        <v>1772348.3796296297</v>
      </c>
      <c r="AE166" s="43">
        <v>1662293.8643702907</v>
      </c>
      <c r="AF166" s="43">
        <v>1893432</v>
      </c>
      <c r="AG166" s="43"/>
      <c r="AH166" s="43">
        <v>1171140.39408867</v>
      </c>
      <c r="AI166" s="43">
        <v>1106928.9871944122</v>
      </c>
      <c r="AJ166" s="43">
        <v>1018113.5135135135</v>
      </c>
      <c r="AK166" s="43">
        <v>1060650</v>
      </c>
      <c r="AL166" s="43"/>
      <c r="AM166" s="43">
        <v>2886440.7603890365</v>
      </c>
      <c r="AN166" s="43">
        <v>2879277.366824042</v>
      </c>
      <c r="AO166" s="43">
        <v>2680407.377883804</v>
      </c>
      <c r="AP166" s="43">
        <v>2954082</v>
      </c>
      <c r="AQ166" s="43"/>
      <c r="AR166" s="43">
        <v>3465531.677018633</v>
      </c>
      <c r="AS166" s="43">
        <v>3951148.6175115206</v>
      </c>
      <c r="AT166" s="43">
        <v>4698330.076004343</v>
      </c>
      <c r="AU166" s="43">
        <v>5404371.59</v>
      </c>
      <c r="AV166" s="43"/>
      <c r="AW166" s="43">
        <v>6351972.43740767</v>
      </c>
      <c r="AX166" s="43">
        <v>6830425.984335562</v>
      </c>
      <c r="AY166" s="43">
        <v>7378737.453888147</v>
      </c>
      <c r="AZ166" s="43">
        <v>8358453.59</v>
      </c>
      <c r="BA166" s="12"/>
      <c r="BB166" s="37">
        <v>0.10384865368147489</v>
      </c>
      <c r="BC166" s="37">
        <v>-0.09434427729277384</v>
      </c>
      <c r="BD166" s="37">
        <v>0.02343413401695682</v>
      </c>
      <c r="BE166" s="37">
        <v>0.5594639130955323</v>
      </c>
      <c r="BF166" s="37">
        <v>0.31588316422405693</v>
      </c>
      <c r="BG166" s="44"/>
    </row>
    <row r="167" spans="1:59" s="10" customFormat="1" ht="12.75">
      <c r="A167" s="35"/>
      <c r="B167" s="36"/>
      <c r="C167" s="12"/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12"/>
      <c r="BB167" s="37"/>
      <c r="BC167" s="37"/>
      <c r="BD167" s="37"/>
      <c r="BE167" s="37"/>
      <c r="BF167" s="37"/>
      <c r="BG167" s="44"/>
    </row>
    <row r="168" spans="2:59" s="20" customFormat="1" ht="12.75">
      <c r="B168" s="36" t="s">
        <v>48</v>
      </c>
      <c r="BB168" s="22"/>
      <c r="BC168" s="22"/>
      <c r="BD168" s="22"/>
      <c r="BE168" s="22"/>
      <c r="BF168" s="22"/>
      <c r="BG168" s="31"/>
    </row>
    <row r="169" spans="2:59" s="20" customFormat="1" ht="12.75">
      <c r="B169" s="71" t="s">
        <v>47</v>
      </c>
      <c r="BB169" s="22"/>
      <c r="BC169" s="22"/>
      <c r="BD169" s="22"/>
      <c r="BE169" s="22"/>
      <c r="BF169" s="22"/>
      <c r="BG169" s="31"/>
    </row>
    <row r="170" spans="2:59" s="20" customFormat="1" ht="12.75">
      <c r="B170" s="21" t="s">
        <v>46</v>
      </c>
      <c r="BB170" s="22"/>
      <c r="BC170" s="22"/>
      <c r="BD170" s="22"/>
      <c r="BE170" s="22"/>
      <c r="BF170" s="22"/>
      <c r="BG170" s="31"/>
    </row>
    <row r="171" spans="2:59" s="20" customFormat="1" ht="12.75">
      <c r="B171" s="21"/>
      <c r="BB171" s="22"/>
      <c r="BC171" s="22"/>
      <c r="BD171" s="22"/>
      <c r="BE171" s="22"/>
      <c r="BF171" s="22"/>
      <c r="BG171" s="31"/>
    </row>
    <row r="172" spans="2:59" s="20" customFormat="1" ht="12.75">
      <c r="B172" s="21" t="s">
        <v>49</v>
      </c>
      <c r="BB172" s="22"/>
      <c r="BC172" s="22"/>
      <c r="BD172" s="22"/>
      <c r="BE172" s="22"/>
      <c r="BF172" s="22"/>
      <c r="BG172" s="31"/>
    </row>
    <row r="173" spans="2:59" s="20" customFormat="1" ht="12.75">
      <c r="B173" s="21"/>
      <c r="BB173" s="22"/>
      <c r="BC173" s="22"/>
      <c r="BD173" s="22"/>
      <c r="BE173" s="22"/>
      <c r="BF173" s="22"/>
      <c r="BG173" s="31"/>
    </row>
    <row r="174" spans="2:59" s="20" customFormat="1" ht="12.75">
      <c r="B174" s="21"/>
      <c r="BB174" s="22"/>
      <c r="BC174" s="22"/>
      <c r="BD174" s="22"/>
      <c r="BE174" s="22"/>
      <c r="BF174" s="22"/>
      <c r="BG174" s="31"/>
    </row>
    <row r="175" spans="2:59" s="20" customFormat="1" ht="12.75">
      <c r="B175" s="21"/>
      <c r="BB175" s="22"/>
      <c r="BC175" s="22"/>
      <c r="BD175" s="22"/>
      <c r="BE175" s="22"/>
      <c r="BF175" s="22"/>
      <c r="BG175" s="31"/>
    </row>
    <row r="176" spans="2:59" s="20" customFormat="1" ht="12.75">
      <c r="B176" s="21"/>
      <c r="BB176" s="22"/>
      <c r="BC176" s="22"/>
      <c r="BD176" s="22"/>
      <c r="BE176" s="22"/>
      <c r="BF176" s="22"/>
      <c r="BG176" s="31"/>
    </row>
    <row r="177" spans="2:59" s="20" customFormat="1" ht="12.75">
      <c r="B177" s="21"/>
      <c r="BB177" s="22"/>
      <c r="BC177" s="22"/>
      <c r="BD177" s="22"/>
      <c r="BE177" s="22"/>
      <c r="BF177" s="22"/>
      <c r="BG177" s="31"/>
    </row>
    <row r="178" spans="2:59" s="20" customFormat="1" ht="12.75">
      <c r="B178" s="21"/>
      <c r="BB178" s="22"/>
      <c r="BC178" s="22"/>
      <c r="BD178" s="22"/>
      <c r="BE178" s="22"/>
      <c r="BF178" s="22"/>
      <c r="BG178" s="31"/>
    </row>
    <row r="179" spans="2:59" s="20" customFormat="1" ht="12.75">
      <c r="B179" s="21"/>
      <c r="BB179" s="22"/>
      <c r="BC179" s="22"/>
      <c r="BD179" s="22"/>
      <c r="BE179" s="22"/>
      <c r="BF179" s="22"/>
      <c r="BG179" s="31"/>
    </row>
    <row r="180" spans="2:59" s="20" customFormat="1" ht="12.75">
      <c r="B180" s="21"/>
      <c r="BB180" s="22"/>
      <c r="BC180" s="22"/>
      <c r="BD180" s="22"/>
      <c r="BE180" s="22"/>
      <c r="BF180" s="22"/>
      <c r="BG180" s="31"/>
    </row>
    <row r="181" spans="2:59" s="20" customFormat="1" ht="12.75">
      <c r="B181" s="21"/>
      <c r="BB181" s="22"/>
      <c r="BC181" s="22"/>
      <c r="BD181" s="22"/>
      <c r="BE181" s="22"/>
      <c r="BF181" s="22"/>
      <c r="BG181" s="31"/>
    </row>
    <row r="182" spans="2:59" s="20" customFormat="1" ht="12.75">
      <c r="B182" s="21"/>
      <c r="BB182" s="22"/>
      <c r="BC182" s="22"/>
      <c r="BD182" s="22"/>
      <c r="BE182" s="22"/>
      <c r="BF182" s="22"/>
      <c r="BG182" s="31"/>
    </row>
    <row r="183" spans="2:59" s="20" customFormat="1" ht="12.75">
      <c r="B183" s="21"/>
      <c r="BB183" s="22"/>
      <c r="BC183" s="22"/>
      <c r="BD183" s="22"/>
      <c r="BE183" s="22"/>
      <c r="BF183" s="22"/>
      <c r="BG183" s="31"/>
    </row>
    <row r="184" spans="2:59" s="20" customFormat="1" ht="12.75">
      <c r="B184" s="21"/>
      <c r="BB184" s="22"/>
      <c r="BC184" s="22"/>
      <c r="BD184" s="22"/>
      <c r="BE184" s="22"/>
      <c r="BF184" s="22"/>
      <c r="BG184" s="31"/>
    </row>
    <row r="185" spans="2:59" s="20" customFormat="1" ht="12.75">
      <c r="B185" s="21"/>
      <c r="BB185" s="22"/>
      <c r="BC185" s="22"/>
      <c r="BD185" s="22"/>
      <c r="BE185" s="22"/>
      <c r="BF185" s="22"/>
      <c r="BG185" s="31"/>
    </row>
    <row r="186" spans="2:59" s="20" customFormat="1" ht="12.75">
      <c r="B186" s="21"/>
      <c r="BB186" s="22"/>
      <c r="BC186" s="22"/>
      <c r="BD186" s="22"/>
      <c r="BE186" s="22"/>
      <c r="BF186" s="22"/>
      <c r="BG186" s="31"/>
    </row>
    <row r="187" spans="2:59" s="20" customFormat="1" ht="12.75">
      <c r="B187" s="21"/>
      <c r="BB187" s="22"/>
      <c r="BC187" s="22"/>
      <c r="BD187" s="22"/>
      <c r="BE187" s="22"/>
      <c r="BF187" s="22"/>
      <c r="BG187" s="31"/>
    </row>
    <row r="188" spans="2:59" s="20" customFormat="1" ht="12.75">
      <c r="B188" s="21"/>
      <c r="BB188" s="22"/>
      <c r="BC188" s="22"/>
      <c r="BD188" s="22"/>
      <c r="BE188" s="22"/>
      <c r="BF188" s="22"/>
      <c r="BG188" s="31"/>
    </row>
    <row r="189" spans="2:59" s="20" customFormat="1" ht="12.75">
      <c r="B189" s="21"/>
      <c r="BB189" s="22"/>
      <c r="BC189" s="22"/>
      <c r="BD189" s="22"/>
      <c r="BE189" s="22"/>
      <c r="BF189" s="22"/>
      <c r="BG189" s="31"/>
    </row>
    <row r="190" spans="2:59" s="20" customFormat="1" ht="12.75">
      <c r="B190" s="21"/>
      <c r="BB190" s="22"/>
      <c r="BC190" s="22"/>
      <c r="BD190" s="22"/>
      <c r="BE190" s="22"/>
      <c r="BF190" s="22"/>
      <c r="BG190" s="31"/>
    </row>
    <row r="191" spans="2:59" s="20" customFormat="1" ht="12.75">
      <c r="B191" s="21"/>
      <c r="BB191" s="22"/>
      <c r="BC191" s="22"/>
      <c r="BD191" s="22"/>
      <c r="BE191" s="22"/>
      <c r="BF191" s="22"/>
      <c r="BG191" s="31"/>
    </row>
    <row r="192" spans="2:59" s="20" customFormat="1" ht="12.75">
      <c r="B192" s="21"/>
      <c r="BB192" s="22"/>
      <c r="BC192" s="22"/>
      <c r="BD192" s="22"/>
      <c r="BE192" s="22"/>
      <c r="BF192" s="22"/>
      <c r="BG192" s="31"/>
    </row>
    <row r="193" spans="2:59" s="20" customFormat="1" ht="12.75">
      <c r="B193" s="21"/>
      <c r="BB193" s="22"/>
      <c r="BC193" s="22"/>
      <c r="BD193" s="22"/>
      <c r="BE193" s="22"/>
      <c r="BF193" s="22"/>
      <c r="BG193" s="31"/>
    </row>
    <row r="194" spans="2:59" s="20" customFormat="1" ht="12.75">
      <c r="B194" s="21"/>
      <c r="BB194" s="22"/>
      <c r="BC194" s="22"/>
      <c r="BD194" s="22"/>
      <c r="BE194" s="22"/>
      <c r="BF194" s="22"/>
      <c r="BG194" s="31"/>
    </row>
    <row r="195" spans="2:59" s="20" customFormat="1" ht="12.75">
      <c r="B195" s="21"/>
      <c r="BB195" s="22"/>
      <c r="BC195" s="22"/>
      <c r="BD195" s="22"/>
      <c r="BE195" s="22"/>
      <c r="BF195" s="22"/>
      <c r="BG195" s="31"/>
    </row>
    <row r="196" spans="2:59" s="20" customFormat="1" ht="12.75">
      <c r="B196" s="21"/>
      <c r="BB196" s="22"/>
      <c r="BC196" s="22"/>
      <c r="BD196" s="22"/>
      <c r="BE196" s="22"/>
      <c r="BF196" s="22"/>
      <c r="BG196" s="31"/>
    </row>
    <row r="197" spans="2:59" s="20" customFormat="1" ht="12.75">
      <c r="B197" s="21"/>
      <c r="BB197" s="22"/>
      <c r="BC197" s="22"/>
      <c r="BD197" s="22"/>
      <c r="BE197" s="22"/>
      <c r="BF197" s="22"/>
      <c r="BG197" s="31"/>
    </row>
    <row r="198" spans="2:59" s="20" customFormat="1" ht="12.75">
      <c r="B198" s="21"/>
      <c r="BB198" s="22"/>
      <c r="BC198" s="22"/>
      <c r="BD198" s="22"/>
      <c r="BE198" s="22"/>
      <c r="BF198" s="22"/>
      <c r="BG198" s="31"/>
    </row>
    <row r="199" spans="2:59" s="20" customFormat="1" ht="12.75">
      <c r="B199" s="21"/>
      <c r="BB199" s="22"/>
      <c r="BC199" s="22"/>
      <c r="BD199" s="22"/>
      <c r="BE199" s="22"/>
      <c r="BF199" s="22"/>
      <c r="BG199" s="31"/>
    </row>
    <row r="200" spans="2:59" s="20" customFormat="1" ht="12.75">
      <c r="B200" s="21"/>
      <c r="BB200" s="22"/>
      <c r="BC200" s="22"/>
      <c r="BD200" s="22"/>
      <c r="BE200" s="22"/>
      <c r="BF200" s="22"/>
      <c r="BG200" s="31"/>
    </row>
    <row r="201" spans="2:59" s="20" customFormat="1" ht="12.75">
      <c r="B201" s="21"/>
      <c r="BB201" s="22"/>
      <c r="BC201" s="22"/>
      <c r="BD201" s="22"/>
      <c r="BE201" s="22"/>
      <c r="BF201" s="22"/>
      <c r="BG201" s="31"/>
    </row>
    <row r="202" spans="2:59" s="20" customFormat="1" ht="12.75">
      <c r="B202" s="21"/>
      <c r="BB202" s="22"/>
      <c r="BC202" s="22"/>
      <c r="BD202" s="22"/>
      <c r="BE202" s="22"/>
      <c r="BF202" s="22"/>
      <c r="BG202" s="31"/>
    </row>
    <row r="203" spans="2:59" s="20" customFormat="1" ht="12.75">
      <c r="B203" s="21"/>
      <c r="BB203" s="22"/>
      <c r="BC203" s="22"/>
      <c r="BD203" s="22"/>
      <c r="BE203" s="22"/>
      <c r="BF203" s="22"/>
      <c r="BG203" s="31"/>
    </row>
    <row r="204" spans="2:59" s="20" customFormat="1" ht="12.75">
      <c r="B204" s="21"/>
      <c r="BB204" s="22"/>
      <c r="BC204" s="22"/>
      <c r="BD204" s="22"/>
      <c r="BE204" s="22"/>
      <c r="BF204" s="22"/>
      <c r="BG204" s="31"/>
    </row>
    <row r="205" spans="2:59" s="20" customFormat="1" ht="12.75">
      <c r="B205" s="21"/>
      <c r="BB205" s="22"/>
      <c r="BC205" s="22"/>
      <c r="BD205" s="22"/>
      <c r="BE205" s="22"/>
      <c r="BF205" s="22"/>
      <c r="BG205" s="31"/>
    </row>
    <row r="206" spans="2:59" s="20" customFormat="1" ht="12.75">
      <c r="B206" s="21"/>
      <c r="BB206" s="22"/>
      <c r="BC206" s="22"/>
      <c r="BD206" s="22"/>
      <c r="BE206" s="22"/>
      <c r="BF206" s="22"/>
      <c r="BG206" s="31"/>
    </row>
    <row r="207" spans="2:59" s="20" customFormat="1" ht="12.75">
      <c r="B207" s="21"/>
      <c r="BB207" s="22"/>
      <c r="BC207" s="22"/>
      <c r="BD207" s="22"/>
      <c r="BE207" s="22"/>
      <c r="BF207" s="22"/>
      <c r="BG207" s="31"/>
    </row>
    <row r="208" spans="2:59" s="20" customFormat="1" ht="12.75">
      <c r="B208" s="21"/>
      <c r="BB208" s="22"/>
      <c r="BC208" s="22"/>
      <c r="BD208" s="22"/>
      <c r="BE208" s="22"/>
      <c r="BF208" s="22"/>
      <c r="BG208" s="31"/>
    </row>
    <row r="209" spans="2:59" s="20" customFormat="1" ht="12.75">
      <c r="B209" s="21"/>
      <c r="BB209" s="22"/>
      <c r="BC209" s="22"/>
      <c r="BD209" s="22"/>
      <c r="BE209" s="22"/>
      <c r="BF209" s="22"/>
      <c r="BG209" s="31"/>
    </row>
    <row r="210" spans="2:59" s="20" customFormat="1" ht="12.75">
      <c r="B210" s="21"/>
      <c r="BB210" s="22"/>
      <c r="BC210" s="22"/>
      <c r="BD210" s="22"/>
      <c r="BE210" s="22"/>
      <c r="BF210" s="22"/>
      <c r="BG210" s="31"/>
    </row>
    <row r="211" spans="2:59" s="20" customFormat="1" ht="12.75">
      <c r="B211" s="21"/>
      <c r="BB211" s="22"/>
      <c r="BC211" s="22"/>
      <c r="BD211" s="22"/>
      <c r="BE211" s="22"/>
      <c r="BF211" s="22"/>
      <c r="BG211" s="31"/>
    </row>
    <row r="212" spans="2:59" s="20" customFormat="1" ht="12.75">
      <c r="B212" s="21"/>
      <c r="BB212" s="22"/>
      <c r="BC212" s="22"/>
      <c r="BD212" s="22"/>
      <c r="BE212" s="22"/>
      <c r="BF212" s="22"/>
      <c r="BG212" s="31"/>
    </row>
    <row r="213" spans="2:59" s="20" customFormat="1" ht="12.75">
      <c r="B213" s="21"/>
      <c r="BB213" s="22"/>
      <c r="BC213" s="22"/>
      <c r="BD213" s="22"/>
      <c r="BE213" s="22"/>
      <c r="BF213" s="22"/>
      <c r="BG213" s="31"/>
    </row>
    <row r="214" spans="2:59" s="20" customFormat="1" ht="12.75">
      <c r="B214" s="21"/>
      <c r="BB214" s="22"/>
      <c r="BC214" s="22"/>
      <c r="BD214" s="22"/>
      <c r="BE214" s="22"/>
      <c r="BF214" s="22"/>
      <c r="BG214" s="31"/>
    </row>
    <row r="215" spans="2:59" s="20" customFormat="1" ht="12.75">
      <c r="B215" s="21"/>
      <c r="BB215" s="22"/>
      <c r="BC215" s="22"/>
      <c r="BD215" s="22"/>
      <c r="BE215" s="22"/>
      <c r="BF215" s="22"/>
      <c r="BG215" s="31"/>
    </row>
    <row r="216" spans="2:59" s="20" customFormat="1" ht="12.75">
      <c r="B216" s="21"/>
      <c r="BB216" s="22"/>
      <c r="BC216" s="22"/>
      <c r="BD216" s="22"/>
      <c r="BE216" s="22"/>
      <c r="BF216" s="22"/>
      <c r="BG216" s="31"/>
    </row>
    <row r="217" spans="2:59" s="20" customFormat="1" ht="12.75">
      <c r="B217" s="21"/>
      <c r="BB217" s="22"/>
      <c r="BC217" s="22"/>
      <c r="BD217" s="22"/>
      <c r="BE217" s="22"/>
      <c r="BF217" s="22"/>
      <c r="BG217" s="31"/>
    </row>
    <row r="218" spans="2:59" s="20" customFormat="1" ht="12.75">
      <c r="B218" s="21"/>
      <c r="BB218" s="22"/>
      <c r="BC218" s="22"/>
      <c r="BD218" s="22"/>
      <c r="BE218" s="22"/>
      <c r="BF218" s="22"/>
      <c r="BG218" s="31"/>
    </row>
    <row r="219" spans="2:59" s="20" customFormat="1" ht="12.75">
      <c r="B219" s="21"/>
      <c r="BB219" s="22"/>
      <c r="BC219" s="22"/>
      <c r="BD219" s="22"/>
      <c r="BE219" s="22"/>
      <c r="BF219" s="22"/>
      <c r="BG219" s="31"/>
    </row>
    <row r="220" spans="2:59" s="20" customFormat="1" ht="12.75">
      <c r="B220" s="21"/>
      <c r="BB220" s="22"/>
      <c r="BC220" s="22"/>
      <c r="BD220" s="22"/>
      <c r="BE220" s="22"/>
      <c r="BF220" s="22"/>
      <c r="BG220" s="31"/>
    </row>
    <row r="221" spans="2:59" s="20" customFormat="1" ht="12.75">
      <c r="B221" s="21"/>
      <c r="BB221" s="22"/>
      <c r="BC221" s="22"/>
      <c r="BD221" s="22"/>
      <c r="BE221" s="22"/>
      <c r="BF221" s="22"/>
      <c r="BG221" s="31"/>
    </row>
    <row r="222" spans="2:59" s="20" customFormat="1" ht="12.75">
      <c r="B222" s="21"/>
      <c r="BB222" s="22"/>
      <c r="BC222" s="22"/>
      <c r="BD222" s="22"/>
      <c r="BE222" s="22"/>
      <c r="BF222" s="22"/>
      <c r="BG222" s="31"/>
    </row>
    <row r="223" spans="2:59" s="20" customFormat="1" ht="12.75">
      <c r="B223" s="21"/>
      <c r="BB223" s="22"/>
      <c r="BC223" s="22"/>
      <c r="BD223" s="22"/>
      <c r="BE223" s="22"/>
      <c r="BF223" s="22"/>
      <c r="BG223" s="31"/>
    </row>
    <row r="224" spans="2:59" s="20" customFormat="1" ht="12.75">
      <c r="B224" s="21"/>
      <c r="BB224" s="22"/>
      <c r="BC224" s="22"/>
      <c r="BD224" s="22"/>
      <c r="BE224" s="22"/>
      <c r="BF224" s="22"/>
      <c r="BG224" s="31"/>
    </row>
    <row r="225" spans="2:59" s="20" customFormat="1" ht="12.75">
      <c r="B225" s="21"/>
      <c r="BB225" s="22"/>
      <c r="BC225" s="22"/>
      <c r="BD225" s="22"/>
      <c r="BE225" s="22"/>
      <c r="BF225" s="22"/>
      <c r="BG225" s="31"/>
    </row>
    <row r="226" spans="2:59" s="20" customFormat="1" ht="12.75">
      <c r="B226" s="21"/>
      <c r="BB226" s="22"/>
      <c r="BC226" s="22"/>
      <c r="BD226" s="22"/>
      <c r="BE226" s="22"/>
      <c r="BF226" s="22"/>
      <c r="BG226" s="31"/>
    </row>
    <row r="227" spans="2:59" s="20" customFormat="1" ht="12.75">
      <c r="B227" s="21"/>
      <c r="BB227" s="22"/>
      <c r="BC227" s="22"/>
      <c r="BD227" s="22"/>
      <c r="BE227" s="22"/>
      <c r="BF227" s="22"/>
      <c r="BG227" s="31"/>
    </row>
    <row r="228" spans="2:59" s="20" customFormat="1" ht="12.75">
      <c r="B228" s="21"/>
      <c r="BB228" s="22"/>
      <c r="BC228" s="22"/>
      <c r="BD228" s="22"/>
      <c r="BE228" s="22"/>
      <c r="BF228" s="22"/>
      <c r="BG228" s="31"/>
    </row>
    <row r="229" spans="2:59" s="20" customFormat="1" ht="12.75">
      <c r="B229" s="21"/>
      <c r="BB229" s="22"/>
      <c r="BC229" s="22"/>
      <c r="BD229" s="22"/>
      <c r="BE229" s="22"/>
      <c r="BF229" s="22"/>
      <c r="BG229" s="31"/>
    </row>
    <row r="230" spans="2:59" s="20" customFormat="1" ht="12.75">
      <c r="B230" s="21"/>
      <c r="BB230" s="22"/>
      <c r="BC230" s="22"/>
      <c r="BD230" s="22"/>
      <c r="BE230" s="22"/>
      <c r="BF230" s="22"/>
      <c r="BG230" s="31"/>
    </row>
    <row r="231" spans="2:59" s="20" customFormat="1" ht="12.75">
      <c r="B231" s="21"/>
      <c r="BB231" s="22"/>
      <c r="BC231" s="22"/>
      <c r="BD231" s="22"/>
      <c r="BE231" s="22"/>
      <c r="BF231" s="22"/>
      <c r="BG231" s="31"/>
    </row>
    <row r="232" spans="2:59" s="20" customFormat="1" ht="12.75">
      <c r="B232" s="21"/>
      <c r="BB232" s="22"/>
      <c r="BC232" s="22"/>
      <c r="BD232" s="22"/>
      <c r="BE232" s="22"/>
      <c r="BF232" s="22"/>
      <c r="BG232" s="31"/>
    </row>
    <row r="233" spans="2:59" s="20" customFormat="1" ht="12.75">
      <c r="B233" s="21"/>
      <c r="BB233" s="22"/>
      <c r="BC233" s="22"/>
      <c r="BD233" s="22"/>
      <c r="BE233" s="22"/>
      <c r="BF233" s="22"/>
      <c r="BG233" s="31"/>
    </row>
    <row r="234" spans="2:59" s="20" customFormat="1" ht="12.75">
      <c r="B234" s="21"/>
      <c r="BB234" s="22"/>
      <c r="BC234" s="22"/>
      <c r="BD234" s="22"/>
      <c r="BE234" s="22"/>
      <c r="BF234" s="22"/>
      <c r="BG234" s="31"/>
    </row>
    <row r="235" spans="2:59" s="20" customFormat="1" ht="12.75">
      <c r="B235" s="21"/>
      <c r="BB235" s="22"/>
      <c r="BC235" s="22"/>
      <c r="BD235" s="22"/>
      <c r="BE235" s="22"/>
      <c r="BF235" s="22"/>
      <c r="BG235" s="31"/>
    </row>
    <row r="236" spans="2:59" s="20" customFormat="1" ht="12.75">
      <c r="B236" s="21"/>
      <c r="BB236" s="22"/>
      <c r="BC236" s="22"/>
      <c r="BD236" s="22"/>
      <c r="BE236" s="22"/>
      <c r="BF236" s="22"/>
      <c r="BG236" s="31"/>
    </row>
    <row r="237" spans="2:59" s="20" customFormat="1" ht="12.75">
      <c r="B237" s="21"/>
      <c r="BB237" s="22"/>
      <c r="BC237" s="22"/>
      <c r="BD237" s="22"/>
      <c r="BE237" s="22"/>
      <c r="BF237" s="22"/>
      <c r="BG237" s="31"/>
    </row>
    <row r="238" spans="2:59" s="20" customFormat="1" ht="12.75">
      <c r="B238" s="21"/>
      <c r="BB238" s="22"/>
      <c r="BC238" s="22"/>
      <c r="BD238" s="22"/>
      <c r="BE238" s="22"/>
      <c r="BF238" s="22"/>
      <c r="BG238" s="31"/>
    </row>
    <row r="239" spans="2:59" s="20" customFormat="1" ht="12.75">
      <c r="B239" s="21"/>
      <c r="BB239" s="22"/>
      <c r="BC239" s="22"/>
      <c r="BD239" s="22"/>
      <c r="BE239" s="22"/>
      <c r="BF239" s="22"/>
      <c r="BG239" s="31"/>
    </row>
    <row r="240" spans="2:59" s="20" customFormat="1" ht="12.75">
      <c r="B240" s="21"/>
      <c r="BB240" s="22"/>
      <c r="BC240" s="22"/>
      <c r="BD240" s="22"/>
      <c r="BE240" s="22"/>
      <c r="BF240" s="22"/>
      <c r="BG240" s="31"/>
    </row>
    <row r="241" spans="2:59" s="20" customFormat="1" ht="12.75">
      <c r="B241" s="21"/>
      <c r="BB241" s="22"/>
      <c r="BC241" s="22"/>
      <c r="BD241" s="22"/>
      <c r="BE241" s="22"/>
      <c r="BF241" s="22"/>
      <c r="BG241" s="31"/>
    </row>
    <row r="242" spans="2:59" s="20" customFormat="1" ht="12.75">
      <c r="B242" s="21"/>
      <c r="BB242" s="22"/>
      <c r="BC242" s="22"/>
      <c r="BD242" s="22"/>
      <c r="BE242" s="22"/>
      <c r="BF242" s="22"/>
      <c r="BG242" s="31"/>
    </row>
    <row r="243" spans="2:59" s="20" customFormat="1" ht="12.75">
      <c r="B243" s="21"/>
      <c r="BB243" s="22"/>
      <c r="BC243" s="22"/>
      <c r="BD243" s="22"/>
      <c r="BE243" s="22"/>
      <c r="BF243" s="22"/>
      <c r="BG243" s="31"/>
    </row>
    <row r="244" spans="2:59" s="20" customFormat="1" ht="12.75">
      <c r="B244" s="21"/>
      <c r="BB244" s="22"/>
      <c r="BC244" s="22"/>
      <c r="BD244" s="22"/>
      <c r="BE244" s="22"/>
      <c r="BF244" s="22"/>
      <c r="BG244" s="31"/>
    </row>
    <row r="245" spans="2:59" s="20" customFormat="1" ht="12.75">
      <c r="B245" s="21"/>
      <c r="BB245" s="22"/>
      <c r="BC245" s="22"/>
      <c r="BD245" s="22"/>
      <c r="BE245" s="22"/>
      <c r="BF245" s="22"/>
      <c r="BG245" s="31"/>
    </row>
    <row r="246" spans="2:59" s="20" customFormat="1" ht="12.75">
      <c r="B246" s="21"/>
      <c r="BB246" s="22"/>
      <c r="BC246" s="22"/>
      <c r="BD246" s="22"/>
      <c r="BE246" s="22"/>
      <c r="BF246" s="22"/>
      <c r="BG246" s="31"/>
    </row>
    <row r="247" spans="2:59" s="20" customFormat="1" ht="12.75">
      <c r="B247" s="21"/>
      <c r="BB247" s="22"/>
      <c r="BC247" s="22"/>
      <c r="BD247" s="22"/>
      <c r="BE247" s="22"/>
      <c r="BF247" s="22"/>
      <c r="BG247" s="31"/>
    </row>
    <row r="248" spans="2:59" s="20" customFormat="1" ht="12.75">
      <c r="B248" s="21"/>
      <c r="BB248" s="22"/>
      <c r="BC248" s="22"/>
      <c r="BD248" s="22"/>
      <c r="BE248" s="22"/>
      <c r="BF248" s="22"/>
      <c r="BG248" s="31"/>
    </row>
    <row r="249" spans="2:59" s="20" customFormat="1" ht="12.75">
      <c r="B249" s="21"/>
      <c r="BB249" s="22"/>
      <c r="BC249" s="22"/>
      <c r="BD249" s="22"/>
      <c r="BE249" s="22"/>
      <c r="BF249" s="22"/>
      <c r="BG249" s="31"/>
    </row>
    <row r="250" spans="2:59" s="20" customFormat="1" ht="12.75">
      <c r="B250" s="21"/>
      <c r="BB250" s="22"/>
      <c r="BC250" s="22"/>
      <c r="BD250" s="22"/>
      <c r="BE250" s="22"/>
      <c r="BF250" s="22"/>
      <c r="BG250" s="31"/>
    </row>
    <row r="251" spans="2:59" s="20" customFormat="1" ht="12.75">
      <c r="B251" s="21"/>
      <c r="BB251" s="22"/>
      <c r="BC251" s="22"/>
      <c r="BD251" s="22"/>
      <c r="BE251" s="22"/>
      <c r="BF251" s="22"/>
      <c r="BG251" s="31"/>
    </row>
    <row r="252" spans="2:59" s="20" customFormat="1" ht="12.75">
      <c r="B252" s="21"/>
      <c r="BB252" s="22"/>
      <c r="BC252" s="22"/>
      <c r="BD252" s="22"/>
      <c r="BE252" s="22"/>
      <c r="BF252" s="22"/>
      <c r="BG252" s="31"/>
    </row>
    <row r="253" spans="2:59" s="20" customFormat="1" ht="12.75">
      <c r="B253" s="23"/>
      <c r="BB253" s="22"/>
      <c r="BC253" s="22"/>
      <c r="BD253" s="22"/>
      <c r="BE253" s="22"/>
      <c r="BF253" s="22"/>
      <c r="BG253" s="31"/>
    </row>
    <row r="254" spans="2:59" s="20" customFormat="1" ht="12.75">
      <c r="B254" s="23"/>
      <c r="BB254" s="22"/>
      <c r="BC254" s="22"/>
      <c r="BD254" s="22"/>
      <c r="BE254" s="22"/>
      <c r="BF254" s="22"/>
      <c r="BG254" s="31"/>
    </row>
    <row r="255" spans="2:59" s="20" customFormat="1" ht="12.75">
      <c r="B255" s="23"/>
      <c r="BB255" s="22"/>
      <c r="BC255" s="22"/>
      <c r="BD255" s="22"/>
      <c r="BE255" s="22"/>
      <c r="BF255" s="22"/>
      <c r="BG255" s="31"/>
    </row>
    <row r="256" spans="2:59" s="20" customFormat="1" ht="12.75">
      <c r="B256" s="23"/>
      <c r="BB256" s="22"/>
      <c r="BC256" s="22"/>
      <c r="BD256" s="22"/>
      <c r="BE256" s="22"/>
      <c r="BF256" s="22"/>
      <c r="BG256" s="31"/>
    </row>
    <row r="257" spans="2:59" s="20" customFormat="1" ht="12.75">
      <c r="B257" s="23"/>
      <c r="BB257" s="22"/>
      <c r="BC257" s="22"/>
      <c r="BD257" s="22"/>
      <c r="BE257" s="22"/>
      <c r="BF257" s="22"/>
      <c r="BG257" s="31"/>
    </row>
    <row r="258" spans="2:59" s="20" customFormat="1" ht="12.75">
      <c r="B258" s="23"/>
      <c r="BB258" s="22"/>
      <c r="BC258" s="22"/>
      <c r="BD258" s="22"/>
      <c r="BE258" s="22"/>
      <c r="BF258" s="22"/>
      <c r="BG258" s="31"/>
    </row>
    <row r="259" spans="2:59" s="20" customFormat="1" ht="12.75">
      <c r="B259" s="23"/>
      <c r="BB259" s="22"/>
      <c r="BC259" s="22"/>
      <c r="BD259" s="22"/>
      <c r="BE259" s="22"/>
      <c r="BF259" s="22"/>
      <c r="BG259" s="31"/>
    </row>
    <row r="260" spans="2:59" s="20" customFormat="1" ht="12.75">
      <c r="B260" s="23"/>
      <c r="BB260" s="22"/>
      <c r="BC260" s="22"/>
      <c r="BD260" s="22"/>
      <c r="BE260" s="22"/>
      <c r="BF260" s="22"/>
      <c r="BG260" s="31"/>
    </row>
    <row r="261" spans="2:59" s="20" customFormat="1" ht="12.75">
      <c r="B261" s="23"/>
      <c r="BB261" s="22"/>
      <c r="BC261" s="22"/>
      <c r="BD261" s="22"/>
      <c r="BE261" s="22"/>
      <c r="BF261" s="22"/>
      <c r="BG261" s="31"/>
    </row>
    <row r="262" spans="2:59" s="20" customFormat="1" ht="12.75">
      <c r="B262" s="23"/>
      <c r="BB262" s="22"/>
      <c r="BC262" s="22"/>
      <c r="BD262" s="22"/>
      <c r="BE262" s="22"/>
      <c r="BF262" s="22"/>
      <c r="BG262" s="31"/>
    </row>
    <row r="263" spans="2:59" s="20" customFormat="1" ht="12.75">
      <c r="B263" s="23"/>
      <c r="BB263" s="22"/>
      <c r="BC263" s="22"/>
      <c r="BD263" s="22"/>
      <c r="BE263" s="22"/>
      <c r="BF263" s="22"/>
      <c r="BG263" s="31"/>
    </row>
    <row r="264" spans="2:59" s="20" customFormat="1" ht="12.75">
      <c r="B264" s="23"/>
      <c r="BB264" s="22"/>
      <c r="BC264" s="22"/>
      <c r="BD264" s="22"/>
      <c r="BE264" s="22"/>
      <c r="BF264" s="22"/>
      <c r="BG264" s="31"/>
    </row>
    <row r="265" spans="2:59" s="20" customFormat="1" ht="12.75">
      <c r="B265" s="23"/>
      <c r="BB265" s="22"/>
      <c r="BC265" s="22"/>
      <c r="BD265" s="22"/>
      <c r="BE265" s="22"/>
      <c r="BF265" s="22"/>
      <c r="BG265" s="31"/>
    </row>
    <row r="266" spans="2:59" s="20" customFormat="1" ht="12.75">
      <c r="B266" s="23"/>
      <c r="BB266" s="22"/>
      <c r="BC266" s="22"/>
      <c r="BD266" s="22"/>
      <c r="BE266" s="22"/>
      <c r="BF266" s="22"/>
      <c r="BG266" s="31"/>
    </row>
    <row r="267" spans="2:59" s="20" customFormat="1" ht="12.75">
      <c r="B267" s="23"/>
      <c r="BB267" s="22"/>
      <c r="BC267" s="22"/>
      <c r="BD267" s="22"/>
      <c r="BE267" s="22"/>
      <c r="BF267" s="22"/>
      <c r="BG267" s="31"/>
    </row>
    <row r="268" spans="2:59" s="20" customFormat="1" ht="12.75">
      <c r="B268" s="23"/>
      <c r="BB268" s="22"/>
      <c r="BC268" s="22"/>
      <c r="BD268" s="22"/>
      <c r="BE268" s="22"/>
      <c r="BF268" s="22"/>
      <c r="BG268" s="31"/>
    </row>
    <row r="269" spans="2:59" s="20" customFormat="1" ht="12.75">
      <c r="B269" s="23"/>
      <c r="BB269" s="22"/>
      <c r="BC269" s="22"/>
      <c r="BD269" s="22"/>
      <c r="BE269" s="22"/>
      <c r="BF269" s="22"/>
      <c r="BG269" s="31"/>
    </row>
    <row r="270" spans="2:59" s="20" customFormat="1" ht="12.75">
      <c r="B270" s="23"/>
      <c r="BB270" s="22"/>
      <c r="BC270" s="22"/>
      <c r="BD270" s="22"/>
      <c r="BE270" s="22"/>
      <c r="BF270" s="22"/>
      <c r="BG270" s="31"/>
    </row>
  </sheetData>
  <sheetProtection/>
  <mergeCells count="22">
    <mergeCell ref="BB2:BF2"/>
    <mergeCell ref="AW2:AZ2"/>
    <mergeCell ref="AR2:AU2"/>
    <mergeCell ref="AM2:AP2"/>
    <mergeCell ref="S4:V4"/>
    <mergeCell ref="AC2:AF2"/>
    <mergeCell ref="AH2:AK2"/>
    <mergeCell ref="D2:G2"/>
    <mergeCell ref="I2:L2"/>
    <mergeCell ref="N2:Q2"/>
    <mergeCell ref="S2:V2"/>
    <mergeCell ref="X2:AA2"/>
    <mergeCell ref="B1:AF1"/>
    <mergeCell ref="AR4:AU4"/>
    <mergeCell ref="AW4:AZ4"/>
    <mergeCell ref="X4:AA4"/>
    <mergeCell ref="AC4:AF4"/>
    <mergeCell ref="AH4:AK4"/>
    <mergeCell ref="AM4:AP4"/>
    <mergeCell ref="D4:G4"/>
    <mergeCell ref="I4:L4"/>
    <mergeCell ref="N4:Q4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23"/>
  <sheetViews>
    <sheetView zoomScalePageLayoutView="0" workbookViewId="0" topLeftCell="A76">
      <selection activeCell="A77" sqref="A77:B98"/>
    </sheetView>
  </sheetViews>
  <sheetFormatPr defaultColWidth="8.75390625" defaultRowHeight="12.75"/>
  <cols>
    <col min="1" max="1" width="4.125" style="73" customWidth="1"/>
    <col min="2" max="2" width="30.125" style="73" customWidth="1"/>
    <col min="3" max="6" width="7.375" style="73" hidden="1" customWidth="1"/>
    <col min="7" max="7" width="2.125" style="73" hidden="1" customWidth="1"/>
    <col min="8" max="11" width="8.25390625" style="77" customWidth="1"/>
    <col min="12" max="12" width="9.00390625" style="25" customWidth="1"/>
  </cols>
  <sheetData>
    <row r="1" spans="1:12" s="12" customFormat="1" ht="11.25" customHeight="1">
      <c r="A1" s="12" t="s">
        <v>150</v>
      </c>
      <c r="H1" s="72"/>
      <c r="I1" s="72"/>
      <c r="J1" s="72"/>
      <c r="K1" s="72"/>
      <c r="L1" s="24"/>
    </row>
    <row r="2" spans="1:48" s="2" customFormat="1" ht="11.25" customHeight="1">
      <c r="A2" s="73"/>
      <c r="B2" s="73"/>
      <c r="C2" s="73" t="s">
        <v>185</v>
      </c>
      <c r="D2" s="73" t="s">
        <v>186</v>
      </c>
      <c r="E2" s="73" t="s">
        <v>184</v>
      </c>
      <c r="F2" s="73" t="s">
        <v>187</v>
      </c>
      <c r="G2" s="73"/>
      <c r="H2" s="74" t="s">
        <v>185</v>
      </c>
      <c r="I2" s="74" t="s">
        <v>186</v>
      </c>
      <c r="J2" s="74" t="s">
        <v>184</v>
      </c>
      <c r="K2" s="74" t="s">
        <v>187</v>
      </c>
      <c r="L2" s="25"/>
      <c r="AQ2" s="6"/>
      <c r="AR2" s="5"/>
      <c r="AS2" s="5"/>
      <c r="AT2" s="5"/>
      <c r="AU2" s="5"/>
      <c r="AV2" s="3"/>
    </row>
    <row r="3" spans="1:48" s="10" customFormat="1" ht="11.25" customHeight="1">
      <c r="A3" s="12"/>
      <c r="B3" s="12"/>
      <c r="C3" s="80" t="s">
        <v>23</v>
      </c>
      <c r="D3" s="80"/>
      <c r="E3" s="80"/>
      <c r="F3" s="80"/>
      <c r="G3" s="12"/>
      <c r="H3" s="80" t="s">
        <v>23</v>
      </c>
      <c r="I3" s="80"/>
      <c r="J3" s="80"/>
      <c r="K3" s="80"/>
      <c r="L3" s="24"/>
      <c r="R3" s="82"/>
      <c r="S3" s="82"/>
      <c r="T3" s="82"/>
      <c r="U3" s="82"/>
      <c r="W3" s="82"/>
      <c r="X3" s="82"/>
      <c r="Y3" s="82"/>
      <c r="Z3" s="82"/>
      <c r="AB3" s="82"/>
      <c r="AC3" s="82"/>
      <c r="AD3" s="82"/>
      <c r="AE3" s="82"/>
      <c r="AG3" s="82"/>
      <c r="AH3" s="82"/>
      <c r="AI3" s="82"/>
      <c r="AJ3" s="82"/>
      <c r="AL3" s="82"/>
      <c r="AM3" s="82"/>
      <c r="AN3" s="82"/>
      <c r="AO3" s="82"/>
      <c r="AQ3" s="14"/>
      <c r="AR3" s="14"/>
      <c r="AS3" s="14"/>
      <c r="AT3" s="14"/>
      <c r="AU3" s="14"/>
      <c r="AV3" s="11"/>
    </row>
    <row r="4" spans="1:48" s="9" customFormat="1" ht="11.25" customHeight="1">
      <c r="A4" s="74" t="s">
        <v>26</v>
      </c>
      <c r="B4" s="74" t="s">
        <v>145</v>
      </c>
      <c r="C4" s="74" t="s">
        <v>27</v>
      </c>
      <c r="D4" s="74" t="s">
        <v>27</v>
      </c>
      <c r="E4" s="74" t="s">
        <v>27</v>
      </c>
      <c r="F4" s="74" t="s">
        <v>27</v>
      </c>
      <c r="G4" s="74"/>
      <c r="H4" s="75"/>
      <c r="I4" s="75"/>
      <c r="J4" s="75"/>
      <c r="K4" s="75"/>
      <c r="L4" s="26"/>
      <c r="AQ4" s="7"/>
      <c r="AR4" s="7"/>
      <c r="AS4" s="7"/>
      <c r="AT4" s="7"/>
      <c r="AU4" s="7"/>
      <c r="AV4" s="7"/>
    </row>
    <row r="5" spans="1:48" s="2" customFormat="1" ht="11.25" customHeight="1">
      <c r="A5" s="73">
        <v>23</v>
      </c>
      <c r="B5" s="73" t="s">
        <v>28</v>
      </c>
      <c r="C5" s="76">
        <v>24313.9538</v>
      </c>
      <c r="D5" s="76">
        <v>27232.62</v>
      </c>
      <c r="E5" s="76">
        <v>28769.26</v>
      </c>
      <c r="F5" s="76">
        <v>33811.24</v>
      </c>
      <c r="G5" s="76"/>
      <c r="H5" s="77">
        <f>C5/1404831</f>
        <v>0.01730738700954065</v>
      </c>
      <c r="I5" s="77">
        <f>D5/1531309</f>
        <v>0.01778388293936756</v>
      </c>
      <c r="J5" s="77">
        <f>E5/1544271</f>
        <v>0.018629670569479062</v>
      </c>
      <c r="K5" s="77">
        <f>F5/1893432</f>
        <v>0.01785711871353183</v>
      </c>
      <c r="L5" s="2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Q5" s="5"/>
      <c r="AR5" s="5"/>
      <c r="AS5" s="5"/>
      <c r="AT5" s="5"/>
      <c r="AU5" s="5"/>
      <c r="AV5" s="3"/>
    </row>
    <row r="6" spans="1:48" s="2" customFormat="1" ht="11.25" customHeight="1">
      <c r="A6" s="73">
        <v>24</v>
      </c>
      <c r="B6" s="73" t="s">
        <v>33</v>
      </c>
      <c r="C6" s="76">
        <v>92465.0122</v>
      </c>
      <c r="D6" s="76">
        <v>119212.48</v>
      </c>
      <c r="E6" s="76">
        <v>127306.72</v>
      </c>
      <c r="F6" s="76">
        <v>164315.27</v>
      </c>
      <c r="G6" s="76"/>
      <c r="H6" s="77">
        <f aca="true" t="shared" si="0" ref="H6:H27">C6/1404831</f>
        <v>0.06581931363986131</v>
      </c>
      <c r="I6" s="77">
        <f aca="true" t="shared" si="1" ref="I6:I27">D6/1531309</f>
        <v>0.07785004855323126</v>
      </c>
      <c r="J6" s="77">
        <f aca="true" t="shared" si="2" ref="J6:J27">E6/1544271</f>
        <v>0.0824380694839183</v>
      </c>
      <c r="K6" s="77">
        <f aca="true" t="shared" si="3" ref="K6:K27">F6/1893432</f>
        <v>0.08678171172769869</v>
      </c>
      <c r="L6" s="27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Q6" s="5"/>
      <c r="AR6" s="5"/>
      <c r="AS6" s="5"/>
      <c r="AT6" s="5"/>
      <c r="AU6" s="5"/>
      <c r="AV6" s="3"/>
    </row>
    <row r="7" spans="1:48" s="2" customFormat="1" ht="11.25" customHeight="1">
      <c r="A7" s="73">
        <v>25</v>
      </c>
      <c r="B7" s="73" t="s">
        <v>40</v>
      </c>
      <c r="C7" s="76">
        <v>89709.8127</v>
      </c>
      <c r="D7" s="76">
        <v>104909.67</v>
      </c>
      <c r="E7" s="76">
        <v>98685.12</v>
      </c>
      <c r="F7" s="76">
        <v>130136.48</v>
      </c>
      <c r="G7" s="76"/>
      <c r="H7" s="77">
        <f t="shared" si="0"/>
        <v>0.0638580816482552</v>
      </c>
      <c r="I7" s="77">
        <f t="shared" si="1"/>
        <v>0.06850979782656537</v>
      </c>
      <c r="J7" s="77">
        <f t="shared" si="2"/>
        <v>0.06390401684678401</v>
      </c>
      <c r="K7" s="77">
        <f t="shared" si="3"/>
        <v>0.06873047460906967</v>
      </c>
      <c r="L7" s="27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Q7" s="5"/>
      <c r="AR7" s="5"/>
      <c r="AS7" s="5"/>
      <c r="AT7" s="5"/>
      <c r="AU7" s="5"/>
      <c r="AV7" s="3"/>
    </row>
    <row r="8" spans="1:48" s="2" customFormat="1" ht="11.25" customHeight="1">
      <c r="A8" s="73">
        <v>26</v>
      </c>
      <c r="B8" s="73" t="s">
        <v>160</v>
      </c>
      <c r="C8" s="76">
        <v>182659.4471</v>
      </c>
      <c r="D8" s="76">
        <v>203871.01</v>
      </c>
      <c r="E8" s="76">
        <v>153614.17</v>
      </c>
      <c r="F8" s="76">
        <v>180882.88</v>
      </c>
      <c r="G8" s="76"/>
      <c r="H8" s="77">
        <f t="shared" si="0"/>
        <v>0.1300223636152676</v>
      </c>
      <c r="I8" s="77">
        <f t="shared" si="1"/>
        <v>0.13313512165082292</v>
      </c>
      <c r="J8" s="77">
        <f t="shared" si="2"/>
        <v>0.0994735833283148</v>
      </c>
      <c r="K8" s="77">
        <f t="shared" si="3"/>
        <v>0.095531753979018</v>
      </c>
      <c r="L8" s="27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Q8" s="5"/>
      <c r="AR8" s="5"/>
      <c r="AS8" s="5"/>
      <c r="AT8" s="5"/>
      <c r="AU8" s="5"/>
      <c r="AV8" s="3"/>
    </row>
    <row r="9" spans="1:48" s="2" customFormat="1" ht="11.25" customHeight="1">
      <c r="A9" s="73">
        <v>27</v>
      </c>
      <c r="B9" s="73" t="s">
        <v>168</v>
      </c>
      <c r="C9" s="76">
        <v>155287.1383</v>
      </c>
      <c r="D9" s="76">
        <v>161719.64</v>
      </c>
      <c r="E9" s="76">
        <v>166540.75</v>
      </c>
      <c r="F9" s="76">
        <v>186654.51</v>
      </c>
      <c r="G9" s="76"/>
      <c r="H9" s="77">
        <f t="shared" si="0"/>
        <v>0.11053794961813912</v>
      </c>
      <c r="I9" s="77">
        <f t="shared" si="1"/>
        <v>0.1056087569523852</v>
      </c>
      <c r="J9" s="77">
        <f t="shared" si="2"/>
        <v>0.10784425142996275</v>
      </c>
      <c r="K9" s="77">
        <f t="shared" si="3"/>
        <v>0.09857999125397691</v>
      </c>
      <c r="L9" s="27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Q9" s="5"/>
      <c r="AR9" s="5"/>
      <c r="AS9" s="5"/>
      <c r="AT9" s="5"/>
      <c r="AU9" s="5"/>
      <c r="AV9" s="3"/>
    </row>
    <row r="10" spans="1:48" s="2" customFormat="1" ht="11.25" customHeight="1">
      <c r="A10" s="73">
        <v>28</v>
      </c>
      <c r="B10" s="73" t="s">
        <v>178</v>
      </c>
      <c r="C10" s="76">
        <v>184837.2785</v>
      </c>
      <c r="D10" s="76">
        <v>165024.23</v>
      </c>
      <c r="E10" s="76">
        <v>131409.43</v>
      </c>
      <c r="F10" s="76">
        <v>180028.9</v>
      </c>
      <c r="G10" s="76"/>
      <c r="H10" s="77">
        <f t="shared" si="0"/>
        <v>0.13157260802189016</v>
      </c>
      <c r="I10" s="77">
        <f t="shared" si="1"/>
        <v>0.10776677339452717</v>
      </c>
      <c r="J10" s="77">
        <f t="shared" si="2"/>
        <v>0.0850947987756035</v>
      </c>
      <c r="K10" s="77">
        <f t="shared" si="3"/>
        <v>0.09508073170834759</v>
      </c>
      <c r="L10" s="27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Q10" s="5"/>
      <c r="AR10" s="5"/>
      <c r="AS10" s="5"/>
      <c r="AT10" s="5"/>
      <c r="AU10" s="5"/>
      <c r="AV10" s="3"/>
    </row>
    <row r="11" spans="1:48" s="2" customFormat="1" ht="11.25" customHeight="1">
      <c r="A11" s="73">
        <v>29</v>
      </c>
      <c r="B11" s="73" t="s">
        <v>89</v>
      </c>
      <c r="C11" s="76">
        <v>359356.6568</v>
      </c>
      <c r="D11" s="76">
        <v>393069.25</v>
      </c>
      <c r="E11" s="76">
        <v>400228.03</v>
      </c>
      <c r="F11" s="76">
        <v>481823.91</v>
      </c>
      <c r="G11" s="76"/>
      <c r="H11" s="77">
        <f t="shared" si="0"/>
        <v>0.25580063139267284</v>
      </c>
      <c r="I11" s="77">
        <f t="shared" si="1"/>
        <v>0.2566883953532566</v>
      </c>
      <c r="J11" s="77">
        <f t="shared" si="2"/>
        <v>0.2591695563796769</v>
      </c>
      <c r="K11" s="77">
        <f t="shared" si="3"/>
        <v>0.2544711983319179</v>
      </c>
      <c r="L11" s="27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Q11" s="5"/>
      <c r="AR11" s="5"/>
      <c r="AS11" s="5"/>
      <c r="AT11" s="5"/>
      <c r="AU11" s="5"/>
      <c r="AV11" s="3"/>
    </row>
    <row r="12" spans="1:48" s="2" customFormat="1" ht="11.25" customHeight="1">
      <c r="A12" s="73">
        <v>30</v>
      </c>
      <c r="B12" s="73" t="s">
        <v>109</v>
      </c>
      <c r="C12" s="76">
        <v>210067.5712</v>
      </c>
      <c r="D12" s="76">
        <v>243507.62</v>
      </c>
      <c r="E12" s="76">
        <v>293619.91</v>
      </c>
      <c r="F12" s="76">
        <v>349198.94</v>
      </c>
      <c r="G12" s="76"/>
      <c r="H12" s="77">
        <f t="shared" si="0"/>
        <v>0.14953227199570626</v>
      </c>
      <c r="I12" s="77">
        <f t="shared" si="1"/>
        <v>0.1590192573804503</v>
      </c>
      <c r="J12" s="77">
        <f t="shared" si="2"/>
        <v>0.19013496335811525</v>
      </c>
      <c r="K12" s="77">
        <f t="shared" si="3"/>
        <v>0.184426448903367</v>
      </c>
      <c r="L12" s="27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Q12" s="5"/>
      <c r="AR12" s="5"/>
      <c r="AS12" s="5"/>
      <c r="AT12" s="5"/>
      <c r="AU12" s="5"/>
      <c r="AV12" s="3"/>
    </row>
    <row r="13" spans="1:48" s="2" customFormat="1" ht="11.25" customHeight="1">
      <c r="A13" s="73">
        <v>31</v>
      </c>
      <c r="B13" s="73" t="s">
        <v>80</v>
      </c>
      <c r="C13" s="76">
        <v>1825.0319</v>
      </c>
      <c r="D13" s="76">
        <v>2384.28</v>
      </c>
      <c r="E13" s="76">
        <v>2693.28</v>
      </c>
      <c r="F13" s="76">
        <v>5771.94</v>
      </c>
      <c r="G13" s="76"/>
      <c r="H13" s="77">
        <f t="shared" si="0"/>
        <v>0.0012991113521839993</v>
      </c>
      <c r="I13" s="77">
        <f t="shared" si="1"/>
        <v>0.0015570208233609286</v>
      </c>
      <c r="J13" s="77">
        <f t="shared" si="2"/>
        <v>0.00174404621986685</v>
      </c>
      <c r="K13" s="77">
        <f t="shared" si="3"/>
        <v>0.003048400998821188</v>
      </c>
      <c r="L13" s="27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Q13" s="5"/>
      <c r="AR13" s="5"/>
      <c r="AS13" s="5"/>
      <c r="AT13" s="5"/>
      <c r="AU13" s="5"/>
      <c r="AV13" s="3"/>
    </row>
    <row r="14" spans="1:48" s="2" customFormat="1" ht="11.25" customHeight="1">
      <c r="A14" s="73">
        <v>32</v>
      </c>
      <c r="B14" s="73" t="s">
        <v>84</v>
      </c>
      <c r="C14" s="76">
        <v>25541.8745</v>
      </c>
      <c r="D14" s="76">
        <v>25963.62</v>
      </c>
      <c r="E14" s="76">
        <v>62003.96</v>
      </c>
      <c r="F14" s="76">
        <v>92658.54</v>
      </c>
      <c r="G14" s="76"/>
      <c r="H14" s="77">
        <f t="shared" si="0"/>
        <v>0.01818145705782404</v>
      </c>
      <c r="I14" s="77">
        <f t="shared" si="1"/>
        <v>0.016955180175914852</v>
      </c>
      <c r="J14" s="77">
        <f t="shared" si="2"/>
        <v>0.040150957960098974</v>
      </c>
      <c r="K14" s="77">
        <f t="shared" si="3"/>
        <v>0.04893681948968856</v>
      </c>
      <c r="L14" s="27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Q14" s="5"/>
      <c r="AR14" s="5"/>
      <c r="AS14" s="5"/>
      <c r="AT14" s="5"/>
      <c r="AU14" s="5"/>
      <c r="AV14" s="3"/>
    </row>
    <row r="15" spans="1:48" s="2" customFormat="1" ht="11.25" customHeight="1">
      <c r="A15" s="73">
        <v>33</v>
      </c>
      <c r="B15" s="73" t="s">
        <v>129</v>
      </c>
      <c r="C15" s="76">
        <v>861.7782</v>
      </c>
      <c r="D15" s="76">
        <v>830.85</v>
      </c>
      <c r="E15" s="76">
        <v>864.57</v>
      </c>
      <c r="F15" s="76">
        <v>2643.62</v>
      </c>
      <c r="G15" s="76"/>
      <c r="H15" s="77">
        <f t="shared" si="0"/>
        <v>0.0006134390542349934</v>
      </c>
      <c r="I15" s="77">
        <f t="shared" si="1"/>
        <v>0.0005425750126199219</v>
      </c>
      <c r="J15" s="77">
        <f t="shared" si="2"/>
        <v>0.0005598563982617041</v>
      </c>
      <c r="K15" s="77">
        <f t="shared" si="3"/>
        <v>0.0013962054090138965</v>
      </c>
      <c r="L15" s="27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Q15" s="5"/>
      <c r="AR15" s="5"/>
      <c r="AS15" s="5"/>
      <c r="AT15" s="5"/>
      <c r="AU15" s="5"/>
      <c r="AV15" s="3"/>
    </row>
    <row r="16" spans="1:48" s="2" customFormat="1" ht="11.25" customHeight="1">
      <c r="A16" s="73">
        <v>34</v>
      </c>
      <c r="B16" s="73" t="s">
        <v>134</v>
      </c>
      <c r="C16" s="76">
        <v>48835.2027</v>
      </c>
      <c r="D16" s="76">
        <v>49981.78</v>
      </c>
      <c r="E16" s="76">
        <v>37045.42</v>
      </c>
      <c r="F16" s="76">
        <v>34294.78</v>
      </c>
      <c r="G16" s="76"/>
      <c r="H16" s="77">
        <f t="shared" si="0"/>
        <v>0.03476233276458165</v>
      </c>
      <c r="I16" s="77">
        <f t="shared" si="1"/>
        <v>0.032639904813463516</v>
      </c>
      <c r="J16" s="77">
        <f t="shared" si="2"/>
        <v>0.023988937174887048</v>
      </c>
      <c r="K16" s="77">
        <f t="shared" si="3"/>
        <v>0.018112496250195412</v>
      </c>
      <c r="L16" s="27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Q16" s="5"/>
      <c r="AR16" s="5"/>
      <c r="AS16" s="5"/>
      <c r="AT16" s="5"/>
      <c r="AU16" s="5"/>
      <c r="AV16" s="3"/>
    </row>
    <row r="17" spans="1:48" s="2" customFormat="1" ht="11.25" customHeight="1">
      <c r="A17" s="73">
        <v>35</v>
      </c>
      <c r="B17" s="73" t="s">
        <v>140</v>
      </c>
      <c r="C17" s="76">
        <v>2653.6542</v>
      </c>
      <c r="D17" s="76">
        <v>3050.74</v>
      </c>
      <c r="E17" s="76">
        <v>3600.25</v>
      </c>
      <c r="F17" s="76">
        <v>1768.25</v>
      </c>
      <c r="G17" s="76"/>
      <c r="H17" s="77">
        <f t="shared" si="0"/>
        <v>0.0018889490622003642</v>
      </c>
      <c r="I17" s="77">
        <f t="shared" si="1"/>
        <v>0.0019922432376483124</v>
      </c>
      <c r="J17" s="77">
        <f t="shared" si="2"/>
        <v>0.0023313589389427113</v>
      </c>
      <c r="K17" s="77">
        <f t="shared" si="3"/>
        <v>0.0009338861918463404</v>
      </c>
      <c r="L17" s="27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Q17" s="5"/>
      <c r="AR17" s="5"/>
      <c r="AS17" s="5"/>
      <c r="AT17" s="5"/>
      <c r="AU17" s="5"/>
      <c r="AV17" s="3"/>
    </row>
    <row r="18" spans="1:48" s="2" customFormat="1" ht="11.25" customHeight="1">
      <c r="A18" s="73">
        <v>36</v>
      </c>
      <c r="B18" s="73" t="s">
        <v>1</v>
      </c>
      <c r="C18" s="76">
        <v>502.9822</v>
      </c>
      <c r="D18" s="76">
        <v>522.74</v>
      </c>
      <c r="E18" s="76">
        <v>103.32</v>
      </c>
      <c r="F18" s="76">
        <v>782.61</v>
      </c>
      <c r="G18" s="76"/>
      <c r="H18" s="77">
        <f t="shared" si="0"/>
        <v>0.00035803751483274497</v>
      </c>
      <c r="I18" s="77">
        <f t="shared" si="1"/>
        <v>0.0003413680713690052</v>
      </c>
      <c r="J18" s="77">
        <f t="shared" si="2"/>
        <v>6.69053553424237E-05</v>
      </c>
      <c r="K18" s="77">
        <f t="shared" si="3"/>
        <v>0.0004133288124421685</v>
      </c>
      <c r="L18" s="27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Q18" s="5"/>
      <c r="AR18" s="5"/>
      <c r="AS18" s="5"/>
      <c r="AT18" s="5"/>
      <c r="AU18" s="5"/>
      <c r="AV18" s="3"/>
    </row>
    <row r="19" spans="1:48" s="2" customFormat="1" ht="11.25" customHeight="1">
      <c r="A19" s="73">
        <v>37</v>
      </c>
      <c r="B19" s="73" t="s">
        <v>5</v>
      </c>
      <c r="C19" s="76">
        <v>4800.8675</v>
      </c>
      <c r="D19" s="76">
        <v>8733.28</v>
      </c>
      <c r="E19" s="76">
        <v>15107.76</v>
      </c>
      <c r="F19" s="76">
        <v>19653.14</v>
      </c>
      <c r="G19" s="76"/>
      <c r="H19" s="77">
        <f t="shared" si="0"/>
        <v>0.003417398605241485</v>
      </c>
      <c r="I19" s="77">
        <f t="shared" si="1"/>
        <v>0.005703146784874901</v>
      </c>
      <c r="J19" s="77">
        <f t="shared" si="2"/>
        <v>0.009783101541115518</v>
      </c>
      <c r="K19" s="77">
        <f t="shared" si="3"/>
        <v>0.010379638666717367</v>
      </c>
      <c r="L19" s="27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Q19" s="5"/>
      <c r="AR19" s="5"/>
      <c r="AS19" s="5"/>
      <c r="AT19" s="5"/>
      <c r="AU19" s="5"/>
      <c r="AV19" s="3"/>
    </row>
    <row r="20" spans="1:48" s="2" customFormat="1" ht="11.25" customHeight="1">
      <c r="A20" s="73">
        <v>38</v>
      </c>
      <c r="B20" s="73" t="s">
        <v>13</v>
      </c>
      <c r="C20" s="76">
        <v>6974.1025</v>
      </c>
      <c r="D20" s="76">
        <v>9104.64</v>
      </c>
      <c r="E20" s="76">
        <v>7421.64</v>
      </c>
      <c r="F20" s="76">
        <v>11741.56</v>
      </c>
      <c r="G20" s="76"/>
      <c r="H20" s="77">
        <f t="shared" si="0"/>
        <v>0.004964371159235524</v>
      </c>
      <c r="I20" s="77">
        <f t="shared" si="1"/>
        <v>0.005945658257085931</v>
      </c>
      <c r="J20" s="77">
        <f t="shared" si="2"/>
        <v>0.0048059181322449235</v>
      </c>
      <c r="K20" s="77">
        <f t="shared" si="3"/>
        <v>0.006201205007626363</v>
      </c>
      <c r="L20" s="27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Q20" s="5"/>
      <c r="AR20" s="5"/>
      <c r="AS20" s="5"/>
      <c r="AT20" s="5"/>
      <c r="AU20" s="5"/>
      <c r="AV20" s="3"/>
    </row>
    <row r="21" spans="1:48" s="2" customFormat="1" ht="11.25" customHeight="1">
      <c r="A21" s="73">
        <v>39</v>
      </c>
      <c r="B21" s="73" t="s">
        <v>18</v>
      </c>
      <c r="C21" s="76">
        <v>13354.3834</v>
      </c>
      <c r="D21" s="76">
        <v>7115.62</v>
      </c>
      <c r="E21" s="76">
        <v>11743.42</v>
      </c>
      <c r="F21" s="76">
        <v>11826.72</v>
      </c>
      <c r="G21" s="76"/>
      <c r="H21" s="77">
        <f t="shared" si="0"/>
        <v>0.009506042648546337</v>
      </c>
      <c r="I21" s="77">
        <f t="shared" si="1"/>
        <v>0.004646756467832423</v>
      </c>
      <c r="J21" s="77">
        <f t="shared" si="2"/>
        <v>0.007604507239985728</v>
      </c>
      <c r="K21" s="77">
        <f t="shared" si="3"/>
        <v>0.006246181537018493</v>
      </c>
      <c r="L21" s="27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Q21" s="5"/>
      <c r="AR21" s="5"/>
      <c r="AS21" s="5"/>
      <c r="AT21" s="5"/>
      <c r="AU21" s="5"/>
      <c r="AV21" s="3"/>
    </row>
    <row r="22" spans="1:48" s="2" customFormat="1" ht="11.25" customHeight="1">
      <c r="A22" s="73">
        <v>40</v>
      </c>
      <c r="B22" s="73" t="s">
        <v>190</v>
      </c>
      <c r="C22" s="76">
        <v>64.8161</v>
      </c>
      <c r="D22" s="76">
        <v>925.6</v>
      </c>
      <c r="E22" s="76">
        <v>1046.62</v>
      </c>
      <c r="F22" s="76">
        <v>947.73</v>
      </c>
      <c r="G22" s="76"/>
      <c r="H22" s="77">
        <f t="shared" si="0"/>
        <v>4.613800521201483E-05</v>
      </c>
      <c r="I22" s="77">
        <f t="shared" si="1"/>
        <v>0.0006044501795522654</v>
      </c>
      <c r="J22" s="77">
        <f t="shared" si="2"/>
        <v>0.0006777437379838124</v>
      </c>
      <c r="K22" s="77">
        <f t="shared" si="3"/>
        <v>0.0005005355354720951</v>
      </c>
      <c r="L22" s="27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Q22" s="5"/>
      <c r="AR22" s="5"/>
      <c r="AS22" s="5"/>
      <c r="AT22" s="5"/>
      <c r="AU22" s="5"/>
      <c r="AV22" s="3"/>
    </row>
    <row r="23" spans="1:48" s="2" customFormat="1" ht="11.25" customHeight="1">
      <c r="A23" s="73">
        <v>41</v>
      </c>
      <c r="B23" s="73" t="s">
        <v>51</v>
      </c>
      <c r="C23" s="76">
        <v>73.3</v>
      </c>
      <c r="D23" s="76">
        <v>39.59</v>
      </c>
      <c r="E23" s="76">
        <v>185.2</v>
      </c>
      <c r="F23" s="76">
        <v>488.5</v>
      </c>
      <c r="G23" s="76"/>
      <c r="H23" s="77">
        <f t="shared" si="0"/>
        <v>5.21770946113803E-05</v>
      </c>
      <c r="I23" s="77">
        <f t="shared" si="1"/>
        <v>2.5853697718749124E-05</v>
      </c>
      <c r="J23" s="77">
        <f t="shared" si="2"/>
        <v>0.00011992713714108468</v>
      </c>
      <c r="K23" s="77">
        <f t="shared" si="3"/>
        <v>0.0002579971184600239</v>
      </c>
      <c r="L23" s="27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Q23" s="5"/>
      <c r="AR23" s="5"/>
      <c r="AS23" s="5"/>
      <c r="AT23" s="5"/>
      <c r="AU23" s="5"/>
      <c r="AV23" s="3"/>
    </row>
    <row r="24" spans="1:48" s="2" customFormat="1" ht="11.25" customHeight="1">
      <c r="A24" s="73">
        <v>42</v>
      </c>
      <c r="B24" s="73" t="s">
        <v>57</v>
      </c>
      <c r="C24" s="76">
        <v>146.6</v>
      </c>
      <c r="D24" s="76">
        <v>0</v>
      </c>
      <c r="E24" s="76">
        <v>291.38</v>
      </c>
      <c r="F24" s="76">
        <v>65.77</v>
      </c>
      <c r="G24" s="76"/>
      <c r="H24" s="77">
        <f t="shared" si="0"/>
        <v>0.0001043541892227606</v>
      </c>
      <c r="I24" s="77">
        <f t="shared" si="1"/>
        <v>0</v>
      </c>
      <c r="J24" s="77">
        <f t="shared" si="2"/>
        <v>0.00018868449902899166</v>
      </c>
      <c r="K24" s="77">
        <f t="shared" si="3"/>
        <v>3.473586587741202E-05</v>
      </c>
      <c r="L24" s="27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Q24" s="5"/>
      <c r="AR24" s="5"/>
      <c r="AS24" s="5"/>
      <c r="AT24" s="5"/>
      <c r="AU24" s="5"/>
      <c r="AV24" s="3"/>
    </row>
    <row r="25" spans="1:48" s="2" customFormat="1" ht="11.25" customHeight="1">
      <c r="A25" s="73">
        <v>43</v>
      </c>
      <c r="B25" s="73" t="s">
        <v>62</v>
      </c>
      <c r="C25" s="76">
        <v>499.9316</v>
      </c>
      <c r="D25" s="76">
        <v>2204.33</v>
      </c>
      <c r="E25" s="76">
        <v>958.8</v>
      </c>
      <c r="F25" s="76">
        <v>2098.03</v>
      </c>
      <c r="G25" s="76"/>
      <c r="H25" s="77">
        <f t="shared" si="0"/>
        <v>0.000355866008082111</v>
      </c>
      <c r="I25" s="77">
        <f t="shared" si="1"/>
        <v>0.0014395069838941715</v>
      </c>
      <c r="J25" s="77">
        <f t="shared" si="2"/>
        <v>0.0006208754810522246</v>
      </c>
      <c r="K25" s="77">
        <f t="shared" si="3"/>
        <v>0.0011080566928202333</v>
      </c>
      <c r="L25" s="27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Q25" s="5"/>
      <c r="AR25" s="5"/>
      <c r="AS25" s="5"/>
      <c r="AT25" s="5"/>
      <c r="AU25" s="5"/>
      <c r="AV25" s="3"/>
    </row>
    <row r="26" spans="1:48" s="2" customFormat="1" ht="11.25" customHeight="1">
      <c r="A26" s="73">
        <v>44</v>
      </c>
      <c r="B26" s="73" t="s">
        <v>66</v>
      </c>
      <c r="C26" s="76">
        <v>0</v>
      </c>
      <c r="D26" s="76">
        <v>1905.9</v>
      </c>
      <c r="E26" s="76">
        <v>1031.99</v>
      </c>
      <c r="F26" s="76">
        <v>1838.68</v>
      </c>
      <c r="G26" s="76"/>
      <c r="H26" s="77">
        <f t="shared" si="0"/>
        <v>0</v>
      </c>
      <c r="I26" s="77">
        <f t="shared" si="1"/>
        <v>0.0012446214317293244</v>
      </c>
      <c r="J26" s="77">
        <f t="shared" si="2"/>
        <v>0.0006682700121934557</v>
      </c>
      <c r="K26" s="77">
        <f t="shared" si="3"/>
        <v>0.0009710831970728286</v>
      </c>
      <c r="L26" s="27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Q26" s="5"/>
      <c r="AR26" s="5"/>
      <c r="AS26" s="5"/>
      <c r="AT26" s="5"/>
      <c r="AU26" s="5"/>
      <c r="AV26" s="3"/>
    </row>
    <row r="27" spans="1:12" s="2" customFormat="1" ht="11.25" customHeight="1">
      <c r="A27" s="73"/>
      <c r="B27" s="73" t="s">
        <v>24</v>
      </c>
      <c r="C27" s="76">
        <v>1404831</v>
      </c>
      <c r="D27" s="76">
        <v>1531309</v>
      </c>
      <c r="E27" s="76">
        <v>1544271</v>
      </c>
      <c r="F27" s="76">
        <v>1893432</v>
      </c>
      <c r="G27" s="73"/>
      <c r="H27" s="77">
        <f t="shared" si="0"/>
        <v>1</v>
      </c>
      <c r="I27" s="77">
        <f t="shared" si="1"/>
        <v>1</v>
      </c>
      <c r="J27" s="77">
        <f t="shared" si="2"/>
        <v>1</v>
      </c>
      <c r="K27" s="77">
        <f t="shared" si="3"/>
        <v>1</v>
      </c>
      <c r="L27" s="25"/>
    </row>
    <row r="28" spans="3:12" s="12" customFormat="1" ht="11.25" customHeight="1">
      <c r="C28" s="80" t="s">
        <v>149</v>
      </c>
      <c r="D28" s="80"/>
      <c r="E28" s="80"/>
      <c r="F28" s="80"/>
      <c r="H28" s="80" t="s">
        <v>149</v>
      </c>
      <c r="I28" s="80"/>
      <c r="J28" s="80"/>
      <c r="K28" s="80"/>
      <c r="L28" s="24"/>
    </row>
    <row r="29" spans="1:11" ht="11.25" customHeight="1">
      <c r="A29" s="73">
        <v>23</v>
      </c>
      <c r="B29" s="73" t="s">
        <v>28</v>
      </c>
      <c r="C29" s="76">
        <v>2203.9997</v>
      </c>
      <c r="D29" s="76">
        <v>8864.04</v>
      </c>
      <c r="E29" s="76">
        <v>9300.59</v>
      </c>
      <c r="F29" s="76">
        <v>8689.32</v>
      </c>
      <c r="H29" s="77">
        <f>C29/950966</f>
        <v>0.0023176430072158203</v>
      </c>
      <c r="I29" s="77">
        <f>D29/950852</f>
        <v>0.009322207872518543</v>
      </c>
      <c r="J29" s="77">
        <f>E29/941755</f>
        <v>0.009875806340290203</v>
      </c>
      <c r="K29" s="77">
        <f>F29/1060650</f>
        <v>0.00819244802715316</v>
      </c>
    </row>
    <row r="30" spans="1:11" ht="11.25" customHeight="1">
      <c r="A30" s="73">
        <v>24</v>
      </c>
      <c r="B30" s="73" t="s">
        <v>33</v>
      </c>
      <c r="C30" s="76">
        <v>792.4326</v>
      </c>
      <c r="D30" s="76">
        <v>423.93</v>
      </c>
      <c r="E30" s="76">
        <v>230.6</v>
      </c>
      <c r="F30" s="76">
        <v>1233.59</v>
      </c>
      <c r="H30" s="77">
        <f aca="true" t="shared" si="4" ref="H30:H51">C30/950966</f>
        <v>0.000833292252299241</v>
      </c>
      <c r="I30" s="77">
        <f aca="true" t="shared" si="5" ref="I30:I51">D30/950852</f>
        <v>0.00044584225515642816</v>
      </c>
      <c r="J30" s="77">
        <f aca="true" t="shared" si="6" ref="J30:J51">E30/941755</f>
        <v>0.00024486198639773614</v>
      </c>
      <c r="K30" s="77">
        <f aca="true" t="shared" si="7" ref="K30:K51">F30/1060650</f>
        <v>0.0011630509593173997</v>
      </c>
    </row>
    <row r="31" spans="1:11" ht="11.25" customHeight="1">
      <c r="A31" s="73">
        <v>25</v>
      </c>
      <c r="B31" s="73" t="s">
        <v>40</v>
      </c>
      <c r="C31" s="76">
        <v>6717.5221</v>
      </c>
      <c r="D31" s="76">
        <v>16867.21</v>
      </c>
      <c r="E31" s="76">
        <v>13305.4</v>
      </c>
      <c r="F31" s="76">
        <v>10868.69</v>
      </c>
      <c r="H31" s="77">
        <f t="shared" si="4"/>
        <v>0.007063893030875973</v>
      </c>
      <c r="I31" s="77">
        <f t="shared" si="5"/>
        <v>0.01773904876889358</v>
      </c>
      <c r="J31" s="77">
        <f t="shared" si="6"/>
        <v>0.014128303008744313</v>
      </c>
      <c r="K31" s="77">
        <f t="shared" si="7"/>
        <v>0.010247197473247538</v>
      </c>
    </row>
    <row r="32" spans="1:11" ht="11.25" customHeight="1">
      <c r="A32" s="73">
        <v>26</v>
      </c>
      <c r="B32" s="73" t="s">
        <v>160</v>
      </c>
      <c r="C32" s="76">
        <v>37937.0961</v>
      </c>
      <c r="D32" s="76">
        <v>38587.76</v>
      </c>
      <c r="E32" s="76">
        <v>22694.54</v>
      </c>
      <c r="F32" s="76">
        <v>21095.5</v>
      </c>
      <c r="H32" s="77">
        <f t="shared" si="4"/>
        <v>0.039893220262343765</v>
      </c>
      <c r="I32" s="77">
        <f t="shared" si="5"/>
        <v>0.04058229882252969</v>
      </c>
      <c r="J32" s="77">
        <f t="shared" si="6"/>
        <v>0.02409813592707233</v>
      </c>
      <c r="K32" s="77">
        <f t="shared" si="7"/>
        <v>0.019889218875218027</v>
      </c>
    </row>
    <row r="33" spans="1:11" ht="11.25" customHeight="1">
      <c r="A33" s="73">
        <v>27</v>
      </c>
      <c r="B33" s="73" t="s">
        <v>168</v>
      </c>
      <c r="C33" s="76">
        <v>109841.6953</v>
      </c>
      <c r="D33" s="76">
        <v>101698.69</v>
      </c>
      <c r="E33" s="76">
        <v>129846.68</v>
      </c>
      <c r="F33" s="76">
        <v>158644.05</v>
      </c>
      <c r="H33" s="77">
        <f t="shared" si="4"/>
        <v>0.11550538641760064</v>
      </c>
      <c r="I33" s="77">
        <f t="shared" si="5"/>
        <v>0.10695533058772554</v>
      </c>
      <c r="J33" s="77">
        <f t="shared" si="6"/>
        <v>0.13787734601886903</v>
      </c>
      <c r="K33" s="77">
        <f t="shared" si="7"/>
        <v>0.1495724791401499</v>
      </c>
    </row>
    <row r="34" spans="1:11" ht="11.25" customHeight="1">
      <c r="A34" s="73">
        <v>28</v>
      </c>
      <c r="B34" s="73" t="s">
        <v>178</v>
      </c>
      <c r="C34" s="76">
        <v>29621.3904</v>
      </c>
      <c r="D34" s="76">
        <v>16663.04</v>
      </c>
      <c r="E34" s="76">
        <v>11069.68</v>
      </c>
      <c r="F34" s="76">
        <v>31553.35</v>
      </c>
      <c r="H34" s="77">
        <f t="shared" si="4"/>
        <v>0.031148737599451505</v>
      </c>
      <c r="I34" s="77">
        <f t="shared" si="5"/>
        <v>0.01752432555224157</v>
      </c>
      <c r="J34" s="77">
        <f t="shared" si="6"/>
        <v>0.011754309772711587</v>
      </c>
      <c r="K34" s="77">
        <f t="shared" si="7"/>
        <v>0.02974906896714279</v>
      </c>
    </row>
    <row r="35" spans="1:11" ht="11.25" customHeight="1">
      <c r="A35" s="73">
        <v>29</v>
      </c>
      <c r="B35" s="73" t="s">
        <v>89</v>
      </c>
      <c r="C35" s="76">
        <v>25364.7041</v>
      </c>
      <c r="D35" s="76">
        <v>31374.31</v>
      </c>
      <c r="E35" s="76">
        <v>16408.06</v>
      </c>
      <c r="F35" s="76">
        <v>11619.36</v>
      </c>
      <c r="H35" s="77">
        <f t="shared" si="4"/>
        <v>0.026672566737401756</v>
      </c>
      <c r="I35" s="77">
        <f t="shared" si="5"/>
        <v>0.03299599727402372</v>
      </c>
      <c r="J35" s="77">
        <f t="shared" si="6"/>
        <v>0.017422854139346224</v>
      </c>
      <c r="K35" s="77">
        <f t="shared" si="7"/>
        <v>0.010954942723801443</v>
      </c>
    </row>
    <row r="36" spans="1:11" ht="11.25" customHeight="1">
      <c r="A36" s="73">
        <v>30</v>
      </c>
      <c r="B36" s="73" t="s">
        <v>109</v>
      </c>
      <c r="C36" s="76">
        <v>536227.3942</v>
      </c>
      <c r="D36" s="76">
        <v>517797.92</v>
      </c>
      <c r="E36" s="76">
        <v>480118.19</v>
      </c>
      <c r="F36" s="76">
        <v>500684.05</v>
      </c>
      <c r="H36" s="77">
        <f t="shared" si="4"/>
        <v>0.563876515248705</v>
      </c>
      <c r="I36" s="77">
        <f t="shared" si="5"/>
        <v>0.5445620559245813</v>
      </c>
      <c r="J36" s="77">
        <f t="shared" si="6"/>
        <v>0.5098122016872754</v>
      </c>
      <c r="K36" s="77">
        <f t="shared" si="7"/>
        <v>0.4720539763352661</v>
      </c>
    </row>
    <row r="37" spans="1:11" ht="11.25" customHeight="1">
      <c r="A37" s="73">
        <v>31</v>
      </c>
      <c r="B37" s="73" t="s">
        <v>80</v>
      </c>
      <c r="C37" s="76">
        <v>1655.35</v>
      </c>
      <c r="D37" s="76">
        <v>881.3</v>
      </c>
      <c r="E37" s="76">
        <v>1815.6</v>
      </c>
      <c r="F37" s="76">
        <v>1641.6</v>
      </c>
      <c r="H37" s="77">
        <f t="shared" si="4"/>
        <v>0.001740703663432762</v>
      </c>
      <c r="I37" s="77">
        <f t="shared" si="5"/>
        <v>0.0009268529697576489</v>
      </c>
      <c r="J37" s="77">
        <f t="shared" si="6"/>
        <v>0.0019278899501462693</v>
      </c>
      <c r="K37" s="77">
        <f t="shared" si="7"/>
        <v>0.0015477301654645734</v>
      </c>
    </row>
    <row r="38" spans="1:11" ht="11.25" customHeight="1">
      <c r="A38" s="73">
        <v>32</v>
      </c>
      <c r="B38" s="73" t="s">
        <v>84</v>
      </c>
      <c r="C38" s="76">
        <v>159220.0397</v>
      </c>
      <c r="D38" s="76">
        <v>172447.85</v>
      </c>
      <c r="E38" s="76">
        <v>225734.24</v>
      </c>
      <c r="F38" s="76">
        <v>286955.88</v>
      </c>
      <c r="H38" s="77">
        <f t="shared" si="4"/>
        <v>0.16742979212716333</v>
      </c>
      <c r="I38" s="77">
        <f t="shared" si="5"/>
        <v>0.18136140009170723</v>
      </c>
      <c r="J38" s="77">
        <f t="shared" si="6"/>
        <v>0.23969529230001432</v>
      </c>
      <c r="K38" s="77">
        <f t="shared" si="7"/>
        <v>0.2705471927591571</v>
      </c>
    </row>
    <row r="39" spans="1:11" ht="11.25" customHeight="1">
      <c r="A39" s="73">
        <v>33</v>
      </c>
      <c r="B39" s="73" t="s">
        <v>129</v>
      </c>
      <c r="C39" s="76">
        <v>8616.9158</v>
      </c>
      <c r="D39" s="76">
        <v>8307.04</v>
      </c>
      <c r="E39" s="76">
        <v>3598.37</v>
      </c>
      <c r="F39" s="76">
        <v>4284.1</v>
      </c>
      <c r="H39" s="77">
        <f t="shared" si="4"/>
        <v>0.009061223850274353</v>
      </c>
      <c r="I39" s="77">
        <f t="shared" si="5"/>
        <v>0.008736417444565506</v>
      </c>
      <c r="J39" s="77">
        <f t="shared" si="6"/>
        <v>0.0038209194535733814</v>
      </c>
      <c r="K39" s="77">
        <f t="shared" si="7"/>
        <v>0.00403912695045491</v>
      </c>
    </row>
    <row r="40" spans="1:11" ht="11.25" customHeight="1">
      <c r="A40" s="73">
        <v>34</v>
      </c>
      <c r="B40" s="73" t="s">
        <v>134</v>
      </c>
      <c r="C40" s="76">
        <v>2959.1471</v>
      </c>
      <c r="D40" s="76">
        <v>7735.68</v>
      </c>
      <c r="E40" s="76">
        <v>10400.79</v>
      </c>
      <c r="F40" s="76">
        <v>5893.78</v>
      </c>
      <c r="H40" s="77">
        <f t="shared" si="4"/>
        <v>0.0031117275486189835</v>
      </c>
      <c r="I40" s="77">
        <f t="shared" si="5"/>
        <v>0.008135524771468115</v>
      </c>
      <c r="J40" s="77">
        <f t="shared" si="6"/>
        <v>0.01104405073506379</v>
      </c>
      <c r="K40" s="77">
        <f t="shared" si="7"/>
        <v>0.005556762362702116</v>
      </c>
    </row>
    <row r="41" spans="1:11" ht="11.25" customHeight="1">
      <c r="A41" s="73">
        <v>35</v>
      </c>
      <c r="B41" s="73" t="s">
        <v>140</v>
      </c>
      <c r="C41" s="76">
        <v>4277.9063</v>
      </c>
      <c r="D41" s="76">
        <v>3537.57</v>
      </c>
      <c r="E41" s="76">
        <v>2947.76</v>
      </c>
      <c r="F41" s="76">
        <v>4289.9</v>
      </c>
      <c r="H41" s="77">
        <f t="shared" si="4"/>
        <v>0.0044984850141855754</v>
      </c>
      <c r="I41" s="77">
        <f t="shared" si="5"/>
        <v>0.0037204212642977037</v>
      </c>
      <c r="J41" s="77">
        <f t="shared" si="6"/>
        <v>0.0031300709844917203</v>
      </c>
      <c r="K41" s="77">
        <f t="shared" si="7"/>
        <v>0.0040445952953377644</v>
      </c>
    </row>
    <row r="42" spans="1:11" ht="11.25" customHeight="1">
      <c r="A42" s="73">
        <v>36</v>
      </c>
      <c r="B42" s="73" t="s">
        <v>1</v>
      </c>
      <c r="C42" s="76">
        <v>1889.2784</v>
      </c>
      <c r="D42" s="76">
        <v>3088.56</v>
      </c>
      <c r="E42" s="76">
        <v>424.78</v>
      </c>
      <c r="F42" s="76">
        <v>598.33</v>
      </c>
      <c r="H42" s="77">
        <f t="shared" si="4"/>
        <v>0.0019866939512033026</v>
      </c>
      <c r="I42" s="77">
        <f t="shared" si="5"/>
        <v>0.003248202664557681</v>
      </c>
      <c r="J42" s="77">
        <f t="shared" si="6"/>
        <v>0.0004510514942846069</v>
      </c>
      <c r="K42" s="77">
        <f t="shared" si="7"/>
        <v>0.0005641163437514732</v>
      </c>
    </row>
    <row r="43" spans="1:11" ht="11.25" customHeight="1">
      <c r="A43" s="73">
        <v>37</v>
      </c>
      <c r="B43" s="73" t="s">
        <v>5</v>
      </c>
      <c r="C43" s="76">
        <v>5078.7919</v>
      </c>
      <c r="D43" s="76">
        <v>5375.3</v>
      </c>
      <c r="E43" s="76">
        <v>5076.96</v>
      </c>
      <c r="F43" s="76">
        <v>4363.62</v>
      </c>
      <c r="H43" s="77">
        <f t="shared" si="4"/>
        <v>0.005340666122658434</v>
      </c>
      <c r="I43" s="77">
        <f t="shared" si="5"/>
        <v>0.005653140551841927</v>
      </c>
      <c r="J43" s="77">
        <f t="shared" si="6"/>
        <v>0.005390956246582179</v>
      </c>
      <c r="K43" s="77">
        <f t="shared" si="7"/>
        <v>0.004114099844435016</v>
      </c>
    </row>
    <row r="44" spans="1:11" ht="11.25" customHeight="1">
      <c r="A44" s="73">
        <v>38</v>
      </c>
      <c r="B44" s="73" t="s">
        <v>13</v>
      </c>
      <c r="C44" s="76">
        <v>2928.3899</v>
      </c>
      <c r="D44" s="76">
        <v>2302.27</v>
      </c>
      <c r="E44" s="76">
        <v>1131.7</v>
      </c>
      <c r="F44" s="76">
        <v>486.3</v>
      </c>
      <c r="H44" s="77">
        <f t="shared" si="4"/>
        <v>0.0030793844364572446</v>
      </c>
      <c r="I44" s="77">
        <f t="shared" si="5"/>
        <v>0.0024212706078338164</v>
      </c>
      <c r="J44" s="77">
        <f t="shared" si="6"/>
        <v>0.0012016925845894102</v>
      </c>
      <c r="K44" s="77">
        <f t="shared" si="7"/>
        <v>0.0004584924338848819</v>
      </c>
    </row>
    <row r="45" spans="1:11" ht="11.25" customHeight="1">
      <c r="A45" s="73">
        <v>39</v>
      </c>
      <c r="B45" s="73" t="s">
        <v>18</v>
      </c>
      <c r="C45" s="76">
        <v>10181.1581</v>
      </c>
      <c r="D45" s="76">
        <v>8955.62</v>
      </c>
      <c r="E45" s="76">
        <v>6038.41</v>
      </c>
      <c r="F45" s="76">
        <v>3854.48</v>
      </c>
      <c r="H45" s="77">
        <f t="shared" si="4"/>
        <v>0.01070612209058999</v>
      </c>
      <c r="I45" s="77">
        <f t="shared" si="5"/>
        <v>0.009418521494407122</v>
      </c>
      <c r="J45" s="77">
        <f t="shared" si="6"/>
        <v>0.006411869329071786</v>
      </c>
      <c r="K45" s="77">
        <f t="shared" si="7"/>
        <v>0.0036340734455286854</v>
      </c>
    </row>
    <row r="46" spans="1:11" ht="11.25" customHeight="1">
      <c r="A46" s="73">
        <v>40</v>
      </c>
      <c r="B46" s="73" t="s">
        <v>190</v>
      </c>
      <c r="C46" s="76">
        <v>331.21</v>
      </c>
      <c r="D46" s="76">
        <v>518.56</v>
      </c>
      <c r="E46" s="76">
        <v>559.25</v>
      </c>
      <c r="F46" s="76">
        <v>0</v>
      </c>
      <c r="H46" s="77">
        <f t="shared" si="4"/>
        <v>0.00034828795140940896</v>
      </c>
      <c r="I46" s="77">
        <f t="shared" si="5"/>
        <v>0.0005453635266056126</v>
      </c>
      <c r="J46" s="77">
        <f t="shared" si="6"/>
        <v>0.0005938381001428185</v>
      </c>
      <c r="K46" s="77">
        <f t="shared" si="7"/>
        <v>0</v>
      </c>
    </row>
    <row r="47" spans="1:11" ht="11.25" customHeight="1">
      <c r="A47" s="73">
        <v>41</v>
      </c>
      <c r="B47" s="73" t="s">
        <v>51</v>
      </c>
      <c r="C47" s="76">
        <v>1304.9634</v>
      </c>
      <c r="D47" s="76">
        <v>898.35</v>
      </c>
      <c r="E47" s="76">
        <v>559.25</v>
      </c>
      <c r="F47" s="76">
        <v>1570.39</v>
      </c>
      <c r="H47" s="77">
        <f t="shared" si="4"/>
        <v>0.001372250322303847</v>
      </c>
      <c r="I47" s="77">
        <f t="shared" si="5"/>
        <v>0.0009447842566456189</v>
      </c>
      <c r="J47" s="77">
        <f t="shared" si="6"/>
        <v>0.0005938381001428185</v>
      </c>
      <c r="K47" s="77">
        <f t="shared" si="7"/>
        <v>0.0014805920897562816</v>
      </c>
    </row>
    <row r="48" spans="1:11" ht="11.25" customHeight="1">
      <c r="A48" s="73">
        <v>42</v>
      </c>
      <c r="B48" s="73" t="s">
        <v>57</v>
      </c>
      <c r="C48" s="76">
        <v>837.1388</v>
      </c>
      <c r="D48" s="76">
        <v>885.83</v>
      </c>
      <c r="E48" s="76">
        <v>0</v>
      </c>
      <c r="F48" s="76">
        <v>230.7</v>
      </c>
      <c r="H48" s="77">
        <f t="shared" si="4"/>
        <v>0.0008803036070690224</v>
      </c>
      <c r="I48" s="77">
        <f t="shared" si="5"/>
        <v>0.0009316171181214322</v>
      </c>
      <c r="J48" s="77">
        <f t="shared" si="6"/>
        <v>0</v>
      </c>
      <c r="K48" s="77">
        <f t="shared" si="7"/>
        <v>0.00021750813180596801</v>
      </c>
    </row>
    <row r="49" spans="1:11" ht="11.25" customHeight="1">
      <c r="A49" s="73">
        <v>43</v>
      </c>
      <c r="B49" s="73" t="s">
        <v>62</v>
      </c>
      <c r="C49" s="76">
        <v>2968.1795</v>
      </c>
      <c r="D49" s="76">
        <v>3640.95</v>
      </c>
      <c r="E49" s="76">
        <v>494.17</v>
      </c>
      <c r="F49" s="76">
        <v>2093</v>
      </c>
      <c r="H49" s="77">
        <f t="shared" si="4"/>
        <v>0.0031212256799927653</v>
      </c>
      <c r="I49" s="77">
        <f t="shared" si="5"/>
        <v>0.003829144809076491</v>
      </c>
      <c r="J49" s="77">
        <f t="shared" si="6"/>
        <v>0.0005247330781360332</v>
      </c>
      <c r="K49" s="77">
        <f t="shared" si="7"/>
        <v>0.0019733182482440013</v>
      </c>
    </row>
    <row r="50" spans="1:11" ht="11.25" customHeight="1">
      <c r="A50" s="73">
        <v>44</v>
      </c>
      <c r="B50" s="73" t="s">
        <v>66</v>
      </c>
      <c r="C50" s="76">
        <v>10.9846</v>
      </c>
      <c r="D50" s="76">
        <v>0</v>
      </c>
      <c r="E50" s="76">
        <v>0</v>
      </c>
      <c r="F50" s="76">
        <v>0</v>
      </c>
      <c r="H50" s="77">
        <f t="shared" si="4"/>
        <v>1.1550991307785978E-05</v>
      </c>
      <c r="I50" s="77">
        <f t="shared" si="5"/>
        <v>0</v>
      </c>
      <c r="J50" s="77">
        <f t="shared" si="6"/>
        <v>0</v>
      </c>
      <c r="K50" s="77">
        <f t="shared" si="7"/>
        <v>0</v>
      </c>
    </row>
    <row r="51" spans="2:11" ht="11.25" customHeight="1">
      <c r="B51" s="73" t="s">
        <v>24</v>
      </c>
      <c r="C51" s="76">
        <v>950966</v>
      </c>
      <c r="D51" s="76">
        <v>950852</v>
      </c>
      <c r="E51" s="76">
        <v>941755</v>
      </c>
      <c r="F51" s="76">
        <v>1060650</v>
      </c>
      <c r="H51" s="77">
        <f t="shared" si="4"/>
        <v>1</v>
      </c>
      <c r="I51" s="77">
        <f t="shared" si="5"/>
        <v>1</v>
      </c>
      <c r="J51" s="77">
        <f t="shared" si="6"/>
        <v>1</v>
      </c>
      <c r="K51" s="77">
        <f t="shared" si="7"/>
        <v>1</v>
      </c>
    </row>
    <row r="52" spans="3:12" s="12" customFormat="1" ht="11.25" customHeight="1">
      <c r="C52" s="80" t="s">
        <v>188</v>
      </c>
      <c r="D52" s="80"/>
      <c r="E52" s="80"/>
      <c r="F52" s="80"/>
      <c r="H52" s="80" t="s">
        <v>188</v>
      </c>
      <c r="I52" s="80"/>
      <c r="J52" s="80"/>
      <c r="K52" s="80"/>
      <c r="L52" s="24"/>
    </row>
    <row r="53" spans="1:11" ht="11.25" customHeight="1">
      <c r="A53" s="73">
        <v>23</v>
      </c>
      <c r="B53" s="73" t="s">
        <v>28</v>
      </c>
      <c r="C53" s="76">
        <v>26517.9535</v>
      </c>
      <c r="D53" s="76">
        <v>36096.66</v>
      </c>
      <c r="E53" s="76">
        <v>38069.85</v>
      </c>
      <c r="F53" s="76">
        <v>42500.56</v>
      </c>
      <c r="H53" s="77">
        <f>C53/2355747</f>
        <v>0.011256706895944258</v>
      </c>
      <c r="I53" s="77">
        <f>D53/2482161</f>
        <v>0.014542432984806385</v>
      </c>
      <c r="J53" s="77">
        <f>E53/2486026</f>
        <v>0.01531353654386559</v>
      </c>
      <c r="K53" s="77">
        <f>F53/2954082</f>
        <v>0.01438706169970908</v>
      </c>
    </row>
    <row r="54" spans="1:11" ht="11.25" customHeight="1">
      <c r="A54" s="73">
        <v>24</v>
      </c>
      <c r="B54" s="73" t="s">
        <v>33</v>
      </c>
      <c r="C54" s="76">
        <v>93257.4448</v>
      </c>
      <c r="D54" s="76">
        <v>119636.41</v>
      </c>
      <c r="E54" s="76">
        <v>127537.32</v>
      </c>
      <c r="F54" s="76">
        <v>165548.86</v>
      </c>
      <c r="H54" s="77">
        <f aca="true" t="shared" si="8" ref="H54:H75">C54/2355747</f>
        <v>0.03958720728499283</v>
      </c>
      <c r="I54" s="77">
        <f aca="true" t="shared" si="9" ref="I54:I75">D54/2482161</f>
        <v>0.04819848913910097</v>
      </c>
      <c r="J54" s="77">
        <f aca="true" t="shared" si="10" ref="J54:J75">E54/2486026</f>
        <v>0.05130168389228432</v>
      </c>
      <c r="K54" s="77">
        <f aca="true" t="shared" si="11" ref="K54:K75">F54/2954082</f>
        <v>0.0560407124785297</v>
      </c>
    </row>
    <row r="55" spans="1:11" ht="11.25" customHeight="1">
      <c r="A55" s="73">
        <v>25</v>
      </c>
      <c r="B55" s="73" t="s">
        <v>40</v>
      </c>
      <c r="C55" s="76">
        <v>96427.3348</v>
      </c>
      <c r="D55" s="76">
        <v>121776.88</v>
      </c>
      <c r="E55" s="76">
        <v>111990.52</v>
      </c>
      <c r="F55" s="76">
        <v>141005.17</v>
      </c>
      <c r="H55" s="77">
        <f t="shared" si="8"/>
        <v>0.040932805942234037</v>
      </c>
      <c r="I55" s="77">
        <f t="shared" si="9"/>
        <v>0.049060830461843535</v>
      </c>
      <c r="J55" s="77">
        <f t="shared" si="10"/>
        <v>0.04504800834745896</v>
      </c>
      <c r="K55" s="77">
        <f t="shared" si="11"/>
        <v>0.047732314133460074</v>
      </c>
    </row>
    <row r="56" spans="1:11" ht="11.25" customHeight="1">
      <c r="A56" s="73">
        <v>26</v>
      </c>
      <c r="B56" s="73" t="s">
        <v>160</v>
      </c>
      <c r="C56" s="76">
        <v>220596.5432</v>
      </c>
      <c r="D56" s="76">
        <v>242458.77</v>
      </c>
      <c r="E56" s="76">
        <v>176308.7</v>
      </c>
      <c r="F56" s="76">
        <v>201978.39</v>
      </c>
      <c r="H56" s="77">
        <f t="shared" si="8"/>
        <v>0.09364186527670415</v>
      </c>
      <c r="I56" s="77">
        <f t="shared" si="9"/>
        <v>0.09768051709780308</v>
      </c>
      <c r="J56" s="77">
        <f t="shared" si="10"/>
        <v>0.07091989383860024</v>
      </c>
      <c r="K56" s="77">
        <f t="shared" si="11"/>
        <v>0.06837264165314301</v>
      </c>
    </row>
    <row r="57" spans="1:11" ht="11.25" customHeight="1">
      <c r="A57" s="73">
        <v>27</v>
      </c>
      <c r="B57" s="73" t="s">
        <v>168</v>
      </c>
      <c r="C57" s="76">
        <v>265128.8336</v>
      </c>
      <c r="D57" s="76">
        <v>263418.34</v>
      </c>
      <c r="E57" s="76">
        <v>296387.43</v>
      </c>
      <c r="F57" s="76">
        <v>345298.56</v>
      </c>
      <c r="H57" s="77">
        <f t="shared" si="8"/>
        <v>0.11254554652940235</v>
      </c>
      <c r="I57" s="77">
        <f t="shared" si="9"/>
        <v>0.10612459868638659</v>
      </c>
      <c r="J57" s="77">
        <f t="shared" si="10"/>
        <v>0.11922137177969981</v>
      </c>
      <c r="K57" s="77">
        <f t="shared" si="11"/>
        <v>0.11688861717447248</v>
      </c>
    </row>
    <row r="58" spans="1:11" ht="11.25" customHeight="1">
      <c r="A58" s="73">
        <v>28</v>
      </c>
      <c r="B58" s="73" t="s">
        <v>178</v>
      </c>
      <c r="C58" s="76">
        <v>214458.6689</v>
      </c>
      <c r="D58" s="76">
        <v>181687.27</v>
      </c>
      <c r="E58" s="76">
        <v>142479.1</v>
      </c>
      <c r="F58" s="76">
        <v>211582.26</v>
      </c>
      <c r="H58" s="77">
        <f t="shared" si="8"/>
        <v>0.0910363756804105</v>
      </c>
      <c r="I58" s="77">
        <f t="shared" si="9"/>
        <v>0.07319721404050744</v>
      </c>
      <c r="J58" s="77">
        <f t="shared" si="10"/>
        <v>0.05731199110548321</v>
      </c>
      <c r="K58" s="77">
        <f t="shared" si="11"/>
        <v>0.07162369223332325</v>
      </c>
    </row>
    <row r="59" spans="1:11" ht="11.25" customHeight="1">
      <c r="A59" s="73">
        <v>29</v>
      </c>
      <c r="B59" s="73" t="s">
        <v>89</v>
      </c>
      <c r="C59" s="76">
        <v>384721.3609</v>
      </c>
      <c r="D59" s="76">
        <v>424443.57</v>
      </c>
      <c r="E59" s="76">
        <v>416636.09</v>
      </c>
      <c r="F59" s="76">
        <v>493443.27</v>
      </c>
      <c r="H59" s="77">
        <f t="shared" si="8"/>
        <v>0.16331183310431893</v>
      </c>
      <c r="I59" s="77">
        <f t="shared" si="9"/>
        <v>0.17099759846359686</v>
      </c>
      <c r="J59" s="77">
        <f t="shared" si="10"/>
        <v>0.1675912037927198</v>
      </c>
      <c r="K59" s="77">
        <f t="shared" si="11"/>
        <v>0.16703777010929285</v>
      </c>
    </row>
    <row r="60" spans="1:11" ht="11.25" customHeight="1">
      <c r="A60" s="73">
        <v>30</v>
      </c>
      <c r="B60" s="73" t="s">
        <v>109</v>
      </c>
      <c r="C60" s="76">
        <v>746294.9654</v>
      </c>
      <c r="D60" s="76">
        <v>761305.55</v>
      </c>
      <c r="E60" s="76">
        <v>773738.1</v>
      </c>
      <c r="F60" s="76">
        <v>849882.99</v>
      </c>
      <c r="H60" s="77">
        <f t="shared" si="8"/>
        <v>0.3167975870923321</v>
      </c>
      <c r="I60" s="77">
        <f t="shared" si="9"/>
        <v>0.3067107854808774</v>
      </c>
      <c r="J60" s="77">
        <f t="shared" si="10"/>
        <v>0.3112349187015743</v>
      </c>
      <c r="K60" s="77">
        <f t="shared" si="11"/>
        <v>0.2876978330323938</v>
      </c>
    </row>
    <row r="61" spans="1:11" ht="11.25" customHeight="1">
      <c r="A61" s="73">
        <v>31</v>
      </c>
      <c r="B61" s="73" t="s">
        <v>80</v>
      </c>
      <c r="C61" s="76">
        <v>3480.3819</v>
      </c>
      <c r="D61" s="76">
        <v>3265.58</v>
      </c>
      <c r="E61" s="76">
        <v>4508.88</v>
      </c>
      <c r="F61" s="76">
        <v>7413.54</v>
      </c>
      <c r="H61" s="77">
        <f t="shared" si="8"/>
        <v>0.0014774005442859525</v>
      </c>
      <c r="I61" s="77">
        <f t="shared" si="9"/>
        <v>0.001315619736189554</v>
      </c>
      <c r="J61" s="77">
        <f t="shared" si="10"/>
        <v>0.0018136898005089248</v>
      </c>
      <c r="K61" s="77">
        <f t="shared" si="11"/>
        <v>0.0025095918122787384</v>
      </c>
    </row>
    <row r="62" spans="1:11" ht="11.25" customHeight="1">
      <c r="A62" s="73">
        <v>32</v>
      </c>
      <c r="B62" s="73" t="s">
        <v>84</v>
      </c>
      <c r="C62" s="76">
        <v>184761.9142</v>
      </c>
      <c r="D62" s="76">
        <v>198411.47</v>
      </c>
      <c r="E62" s="76">
        <v>287738.21</v>
      </c>
      <c r="F62" s="76">
        <v>379614.42</v>
      </c>
      <c r="H62" s="77">
        <f t="shared" si="8"/>
        <v>0.07843028737805885</v>
      </c>
      <c r="I62" s="77">
        <f t="shared" si="9"/>
        <v>0.07993497198610404</v>
      </c>
      <c r="J62" s="77">
        <f t="shared" si="10"/>
        <v>0.11574223680685561</v>
      </c>
      <c r="K62" s="77">
        <f t="shared" si="11"/>
        <v>0.12850503811336314</v>
      </c>
    </row>
    <row r="63" spans="1:11" ht="11.25" customHeight="1">
      <c r="A63" s="73">
        <v>33</v>
      </c>
      <c r="B63" s="73" t="s">
        <v>129</v>
      </c>
      <c r="C63" s="76">
        <v>9478.694</v>
      </c>
      <c r="D63" s="76">
        <v>9137.89</v>
      </c>
      <c r="E63" s="76">
        <v>4462.94</v>
      </c>
      <c r="F63" s="76">
        <v>6927.72</v>
      </c>
      <c r="H63" s="77">
        <f t="shared" si="8"/>
        <v>0.004023646851720494</v>
      </c>
      <c r="I63" s="77">
        <f t="shared" si="9"/>
        <v>0.0036814251774965443</v>
      </c>
      <c r="J63" s="77">
        <f t="shared" si="10"/>
        <v>0.0017952105086592013</v>
      </c>
      <c r="K63" s="77">
        <f t="shared" si="11"/>
        <v>0.0023451346306568336</v>
      </c>
    </row>
    <row r="64" spans="1:11" ht="11.25" customHeight="1">
      <c r="A64" s="73">
        <v>34</v>
      </c>
      <c r="B64" s="73" t="s">
        <v>134</v>
      </c>
      <c r="C64" s="76">
        <v>51794.3498</v>
      </c>
      <c r="D64" s="76">
        <v>57717.46</v>
      </c>
      <c r="E64" s="76">
        <v>47446.21</v>
      </c>
      <c r="F64" s="76">
        <v>40188.56</v>
      </c>
      <c r="H64" s="77">
        <f t="shared" si="8"/>
        <v>0.021986380455965775</v>
      </c>
      <c r="I64" s="77">
        <f t="shared" si="9"/>
        <v>0.023252907446374347</v>
      </c>
      <c r="J64" s="77">
        <f t="shared" si="10"/>
        <v>0.019085162423884545</v>
      </c>
      <c r="K64" s="77">
        <f t="shared" si="11"/>
        <v>0.013604415855754849</v>
      </c>
    </row>
    <row r="65" spans="1:11" ht="11.25" customHeight="1">
      <c r="A65" s="73">
        <v>35</v>
      </c>
      <c r="B65" s="73" t="s">
        <v>140</v>
      </c>
      <c r="C65" s="76">
        <v>6931.5605</v>
      </c>
      <c r="D65" s="76">
        <v>6588.31</v>
      </c>
      <c r="E65" s="76">
        <v>6548.01</v>
      </c>
      <c r="F65" s="76">
        <v>6058.15</v>
      </c>
      <c r="H65" s="77">
        <f t="shared" si="8"/>
        <v>0.00294240446873115</v>
      </c>
      <c r="I65" s="77">
        <f t="shared" si="9"/>
        <v>0.0026542637645180956</v>
      </c>
      <c r="J65" s="77">
        <f t="shared" si="10"/>
        <v>0.0026339265961015696</v>
      </c>
      <c r="K65" s="77">
        <f t="shared" si="11"/>
        <v>0.0020507724565533387</v>
      </c>
    </row>
    <row r="66" spans="1:11" ht="11.25" customHeight="1">
      <c r="A66" s="73">
        <v>36</v>
      </c>
      <c r="B66" s="73" t="s">
        <v>1</v>
      </c>
      <c r="C66" s="76">
        <v>2392.2606</v>
      </c>
      <c r="D66" s="76">
        <v>3611.31</v>
      </c>
      <c r="E66" s="76">
        <v>528.1</v>
      </c>
      <c r="F66" s="76">
        <v>1380.94</v>
      </c>
      <c r="H66" s="77">
        <f t="shared" si="8"/>
        <v>0.0010154997968797159</v>
      </c>
      <c r="I66" s="77">
        <f t="shared" si="9"/>
        <v>0.0014549056245747153</v>
      </c>
      <c r="J66" s="77">
        <f t="shared" si="10"/>
        <v>0.00021242738410620003</v>
      </c>
      <c r="K66" s="77">
        <f t="shared" si="11"/>
        <v>0.00046746840473622605</v>
      </c>
    </row>
    <row r="67" spans="1:11" ht="11.25" customHeight="1">
      <c r="A67" s="73">
        <v>37</v>
      </c>
      <c r="B67" s="73" t="s">
        <v>5</v>
      </c>
      <c r="C67" s="76">
        <v>9879.6594</v>
      </c>
      <c r="D67" s="76">
        <v>14108.58</v>
      </c>
      <c r="E67" s="76">
        <v>20184.72</v>
      </c>
      <c r="F67" s="76">
        <v>24016.76</v>
      </c>
      <c r="H67" s="77">
        <f t="shared" si="8"/>
        <v>0.0041938541787382095</v>
      </c>
      <c r="I67" s="77">
        <f t="shared" si="9"/>
        <v>0.00568399068392421</v>
      </c>
      <c r="J67" s="77">
        <f t="shared" si="10"/>
        <v>0.008119271479863847</v>
      </c>
      <c r="K67" s="77">
        <f t="shared" si="11"/>
        <v>0.00813002482666358</v>
      </c>
    </row>
    <row r="68" spans="1:11" ht="11.25" customHeight="1">
      <c r="A68" s="73">
        <v>38</v>
      </c>
      <c r="B68" s="73" t="s">
        <v>13</v>
      </c>
      <c r="C68" s="76">
        <v>9902.4924</v>
      </c>
      <c r="D68" s="76">
        <v>11406.91</v>
      </c>
      <c r="E68" s="76">
        <v>8553.34</v>
      </c>
      <c r="F68" s="76">
        <v>12227.86</v>
      </c>
      <c r="H68" s="77">
        <f t="shared" si="8"/>
        <v>0.0042035466457136525</v>
      </c>
      <c r="I68" s="77">
        <f t="shared" si="9"/>
        <v>0.004595556049748586</v>
      </c>
      <c r="J68" s="77">
        <f t="shared" si="10"/>
        <v>0.0034405673955139647</v>
      </c>
      <c r="K68" s="77">
        <f t="shared" si="11"/>
        <v>0.004139309606165299</v>
      </c>
    </row>
    <row r="69" spans="1:11" ht="11.25" customHeight="1">
      <c r="A69" s="73">
        <v>39</v>
      </c>
      <c r="B69" s="73" t="s">
        <v>18</v>
      </c>
      <c r="C69" s="76">
        <v>23535.5415</v>
      </c>
      <c r="D69" s="76">
        <v>16071.24</v>
      </c>
      <c r="E69" s="76">
        <v>17781.83</v>
      </c>
      <c r="F69" s="76">
        <v>15681.2</v>
      </c>
      <c r="H69" s="77">
        <f t="shared" si="8"/>
        <v>0.009990691487668242</v>
      </c>
      <c r="I69" s="77">
        <f t="shared" si="9"/>
        <v>0.00647469684682017</v>
      </c>
      <c r="J69" s="77">
        <f t="shared" si="10"/>
        <v>0.007152712803486368</v>
      </c>
      <c r="K69" s="77">
        <f t="shared" si="11"/>
        <v>0.005308315747497869</v>
      </c>
    </row>
    <row r="70" spans="1:11" ht="11.25" customHeight="1">
      <c r="A70" s="73">
        <v>40</v>
      </c>
      <c r="B70" s="73" t="s">
        <v>190</v>
      </c>
      <c r="C70" s="76">
        <v>396.0261</v>
      </c>
      <c r="D70" s="76">
        <v>1444.15</v>
      </c>
      <c r="E70" s="76">
        <v>1605.87</v>
      </c>
      <c r="F70" s="76">
        <v>947.73</v>
      </c>
      <c r="H70" s="77">
        <f t="shared" si="8"/>
        <v>0.00016811062478271224</v>
      </c>
      <c r="I70" s="77">
        <f t="shared" si="9"/>
        <v>0.0005818115746722312</v>
      </c>
      <c r="J70" s="77">
        <f t="shared" si="10"/>
        <v>0.0006459586504726821</v>
      </c>
      <c r="K70" s="77">
        <f t="shared" si="11"/>
        <v>0.0003208204782399405</v>
      </c>
    </row>
    <row r="71" spans="1:11" ht="11.25" customHeight="1">
      <c r="A71" s="73">
        <v>41</v>
      </c>
      <c r="B71" s="73" t="s">
        <v>51</v>
      </c>
      <c r="C71" s="76">
        <v>1378.2634</v>
      </c>
      <c r="D71" s="76">
        <v>937.93</v>
      </c>
      <c r="E71" s="76">
        <v>744.45</v>
      </c>
      <c r="F71" s="76">
        <v>2058.89</v>
      </c>
      <c r="H71" s="77">
        <f t="shared" si="8"/>
        <v>0.0005850642704840546</v>
      </c>
      <c r="I71" s="77">
        <f t="shared" si="9"/>
        <v>0.0003778683171639551</v>
      </c>
      <c r="J71" s="77">
        <f t="shared" si="10"/>
        <v>0.0002994538271120254</v>
      </c>
      <c r="K71" s="77">
        <f t="shared" si="11"/>
        <v>0.0006969644038317148</v>
      </c>
    </row>
    <row r="72" spans="1:11" ht="11.25" customHeight="1">
      <c r="A72" s="73">
        <v>42</v>
      </c>
      <c r="B72" s="73" t="s">
        <v>57</v>
      </c>
      <c r="C72" s="76">
        <v>983.7388</v>
      </c>
      <c r="D72" s="76">
        <v>885.83</v>
      </c>
      <c r="E72" s="76">
        <v>291.38</v>
      </c>
      <c r="F72" s="76">
        <v>296.47</v>
      </c>
      <c r="H72" s="77">
        <f t="shared" si="8"/>
        <v>0.00041759102314467555</v>
      </c>
      <c r="I72" s="77">
        <f t="shared" si="9"/>
        <v>0.00035687854252806325</v>
      </c>
      <c r="J72" s="77">
        <f t="shared" si="10"/>
        <v>0.00011720714103553222</v>
      </c>
      <c r="K72" s="77">
        <f t="shared" si="11"/>
        <v>0.00010035943484304092</v>
      </c>
    </row>
    <row r="73" spans="1:11" ht="11.25" customHeight="1">
      <c r="A73" s="73">
        <v>43</v>
      </c>
      <c r="B73" s="73" t="s">
        <v>62</v>
      </c>
      <c r="C73" s="76">
        <v>3468.1111</v>
      </c>
      <c r="D73" s="76">
        <v>5845.28</v>
      </c>
      <c r="E73" s="76">
        <v>1452.97</v>
      </c>
      <c r="F73" s="76">
        <v>4191.03</v>
      </c>
      <c r="H73" s="77">
        <f t="shared" si="8"/>
        <v>0.0014721916657433928</v>
      </c>
      <c r="I73" s="77">
        <f t="shared" si="9"/>
        <v>0.0023549157367310177</v>
      </c>
      <c r="J73" s="77">
        <f t="shared" si="10"/>
        <v>0.0005844548689354014</v>
      </c>
      <c r="K73" s="77">
        <f t="shared" si="11"/>
        <v>0.0014187250049253878</v>
      </c>
    </row>
    <row r="74" spans="1:11" ht="11.25" customHeight="1">
      <c r="A74" s="73">
        <v>44</v>
      </c>
      <c r="B74" s="73" t="s">
        <v>66</v>
      </c>
      <c r="C74" s="76">
        <v>10.9846</v>
      </c>
      <c r="D74" s="76">
        <v>1905.9</v>
      </c>
      <c r="E74" s="76">
        <v>1031.99</v>
      </c>
      <c r="F74" s="76">
        <v>1838.68</v>
      </c>
      <c r="H74" s="77">
        <f t="shared" si="8"/>
        <v>4.662894614744283E-06</v>
      </c>
      <c r="I74" s="77">
        <f t="shared" si="9"/>
        <v>0.0007678389919106779</v>
      </c>
      <c r="J74" s="77">
        <f t="shared" si="10"/>
        <v>0.00041511633426199085</v>
      </c>
      <c r="K74" s="77">
        <f t="shared" si="11"/>
        <v>0.0006224200953121816</v>
      </c>
    </row>
    <row r="75" spans="2:86" ht="11.25" customHeight="1">
      <c r="B75" s="73" t="s">
        <v>24</v>
      </c>
      <c r="C75" s="76">
        <v>2355747.083</v>
      </c>
      <c r="D75" s="76">
        <v>2482161.29</v>
      </c>
      <c r="E75" s="76">
        <v>2486026</v>
      </c>
      <c r="F75" s="76">
        <v>2954082</v>
      </c>
      <c r="G75" s="76"/>
      <c r="H75" s="77">
        <f t="shared" si="8"/>
        <v>1.0000000352329856</v>
      </c>
      <c r="I75" s="77">
        <f t="shared" si="9"/>
        <v>1.0000001168336785</v>
      </c>
      <c r="J75" s="77">
        <f t="shared" si="10"/>
        <v>1</v>
      </c>
      <c r="K75" s="77">
        <f t="shared" si="11"/>
        <v>1</v>
      </c>
      <c r="L75" s="27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2"/>
      <c r="AQ75" s="5"/>
      <c r="AR75" s="5"/>
      <c r="AS75" s="5"/>
      <c r="AT75" s="5"/>
      <c r="AU75" s="5"/>
      <c r="AV75" s="3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</row>
    <row r="76" spans="3:12" s="12" customFormat="1" ht="11.25" customHeight="1">
      <c r="C76" s="80" t="s">
        <v>25</v>
      </c>
      <c r="D76" s="80"/>
      <c r="E76" s="80"/>
      <c r="F76" s="80"/>
      <c r="H76" s="80" t="s">
        <v>153</v>
      </c>
      <c r="I76" s="80"/>
      <c r="J76" s="80"/>
      <c r="K76" s="80"/>
      <c r="L76" s="24"/>
    </row>
    <row r="77" spans="1:11" ht="11.25" customHeight="1">
      <c r="A77" s="73">
        <v>23</v>
      </c>
      <c r="B77" s="73" t="s">
        <v>28</v>
      </c>
      <c r="C77" s="76">
        <v>60006.227</v>
      </c>
      <c r="D77" s="76">
        <v>64002.3337</v>
      </c>
      <c r="E77" s="76">
        <v>91204.59</v>
      </c>
      <c r="F77" s="76">
        <v>124191.34</v>
      </c>
      <c r="H77" s="77">
        <f>C77/2789753</f>
        <v>0.02150951249089077</v>
      </c>
      <c r="I77" s="77">
        <f>D77/3429597</f>
        <v>0.018661765128672552</v>
      </c>
      <c r="J77" s="77">
        <f>E77/4327162</f>
        <v>0.021077230295514705</v>
      </c>
      <c r="K77" s="77">
        <f>F77/5404372</f>
        <v>0.022979791176477117</v>
      </c>
    </row>
    <row r="78" spans="1:11" ht="11.25" customHeight="1">
      <c r="A78" s="73">
        <v>24</v>
      </c>
      <c r="B78" s="73" t="s">
        <v>33</v>
      </c>
      <c r="C78" s="76">
        <v>112323.0746</v>
      </c>
      <c r="D78" s="76">
        <v>129350.438</v>
      </c>
      <c r="E78" s="76">
        <v>152472.12</v>
      </c>
      <c r="F78" s="76">
        <v>206992.41</v>
      </c>
      <c r="H78" s="77">
        <f aca="true" t="shared" si="12" ref="H78:H99">C78/2789753</f>
        <v>0.04026273100163348</v>
      </c>
      <c r="I78" s="77">
        <f aca="true" t="shared" si="13" ref="I78:I99">D78/3429597</f>
        <v>0.03771592930597968</v>
      </c>
      <c r="J78" s="77">
        <f aca="true" t="shared" si="14" ref="J78:J99">E78/4327162</f>
        <v>0.035236055409989274</v>
      </c>
      <c r="K78" s="77">
        <f aca="true" t="shared" si="15" ref="K78:K99">F78/5404372</f>
        <v>0.03830091821954521</v>
      </c>
    </row>
    <row r="79" spans="1:11" ht="11.25" customHeight="1">
      <c r="A79" s="73">
        <v>25</v>
      </c>
      <c r="B79" s="73" t="s">
        <v>40</v>
      </c>
      <c r="C79" s="76">
        <v>127643.5215</v>
      </c>
      <c r="D79" s="76">
        <v>155226.8475</v>
      </c>
      <c r="E79" s="76">
        <v>189928.82</v>
      </c>
      <c r="F79" s="76">
        <v>246706.99</v>
      </c>
      <c r="H79" s="77">
        <f t="shared" si="12"/>
        <v>0.04575441678886984</v>
      </c>
      <c r="I79" s="77">
        <f t="shared" si="13"/>
        <v>0.04526095850328771</v>
      </c>
      <c r="J79" s="77">
        <f t="shared" si="14"/>
        <v>0.04389223699043392</v>
      </c>
      <c r="K79" s="77">
        <f t="shared" si="15"/>
        <v>0.04564952042531491</v>
      </c>
    </row>
    <row r="80" spans="1:11" ht="11.25" customHeight="1">
      <c r="A80" s="73">
        <v>26</v>
      </c>
      <c r="B80" s="73" t="s">
        <v>160</v>
      </c>
      <c r="C80" s="76">
        <v>94737.7847</v>
      </c>
      <c r="D80" s="76">
        <v>114107.7283</v>
      </c>
      <c r="E80" s="76">
        <v>128771.6</v>
      </c>
      <c r="F80" s="76">
        <v>151823.71</v>
      </c>
      <c r="H80" s="77">
        <f t="shared" si="12"/>
        <v>0.03395920165692088</v>
      </c>
      <c r="I80" s="77">
        <f t="shared" si="13"/>
        <v>0.033271468426173685</v>
      </c>
      <c r="J80" s="77">
        <f t="shared" si="14"/>
        <v>0.029758904334989077</v>
      </c>
      <c r="K80" s="77">
        <f t="shared" si="15"/>
        <v>0.028092757123306833</v>
      </c>
    </row>
    <row r="81" spans="1:11" ht="11.25" customHeight="1">
      <c r="A81" s="73">
        <v>27</v>
      </c>
      <c r="B81" s="73" t="s">
        <v>168</v>
      </c>
      <c r="C81" s="76">
        <v>325685.9357</v>
      </c>
      <c r="D81" s="76">
        <v>410154.8938</v>
      </c>
      <c r="E81" s="76">
        <v>455440.13</v>
      </c>
      <c r="F81" s="76">
        <v>560868.12</v>
      </c>
      <c r="H81" s="77">
        <f t="shared" si="12"/>
        <v>0.11674364565608496</v>
      </c>
      <c r="I81" s="77">
        <f t="shared" si="13"/>
        <v>0.11959273751405777</v>
      </c>
      <c r="J81" s="77">
        <f t="shared" si="14"/>
        <v>0.1052514627370087</v>
      </c>
      <c r="K81" s="77">
        <f t="shared" si="15"/>
        <v>0.10378044294508224</v>
      </c>
    </row>
    <row r="82" spans="1:11" ht="11.25" customHeight="1">
      <c r="A82" s="73">
        <v>28</v>
      </c>
      <c r="B82" s="73" t="s">
        <v>178</v>
      </c>
      <c r="C82" s="76">
        <v>114228.121</v>
      </c>
      <c r="D82" s="76">
        <v>144132.7838</v>
      </c>
      <c r="E82" s="76">
        <v>207664.23</v>
      </c>
      <c r="F82" s="76">
        <v>238636.84</v>
      </c>
      <c r="H82" s="77">
        <f t="shared" si="12"/>
        <v>0.040945603786428406</v>
      </c>
      <c r="I82" s="77">
        <f t="shared" si="13"/>
        <v>0.04202615753396099</v>
      </c>
      <c r="J82" s="77">
        <f t="shared" si="14"/>
        <v>0.04799086098463612</v>
      </c>
      <c r="K82" s="77">
        <f t="shared" si="15"/>
        <v>0.044156257193250205</v>
      </c>
    </row>
    <row r="83" spans="1:11" ht="11.25" customHeight="1">
      <c r="A83" s="73">
        <v>29</v>
      </c>
      <c r="B83" s="73" t="s">
        <v>89</v>
      </c>
      <c r="C83" s="76">
        <v>311699.9127</v>
      </c>
      <c r="D83" s="76">
        <v>374546.3787</v>
      </c>
      <c r="E83" s="76">
        <v>480542.87</v>
      </c>
      <c r="F83" s="76">
        <v>594271.35</v>
      </c>
      <c r="H83" s="77">
        <f t="shared" si="12"/>
        <v>0.11173029035186986</v>
      </c>
      <c r="I83" s="77">
        <f t="shared" si="13"/>
        <v>0.10921002633837154</v>
      </c>
      <c r="J83" s="77">
        <f t="shared" si="14"/>
        <v>0.11105266454086997</v>
      </c>
      <c r="K83" s="77">
        <f t="shared" si="15"/>
        <v>0.10996122213644804</v>
      </c>
    </row>
    <row r="84" spans="1:11" ht="11.25" customHeight="1">
      <c r="A84" s="73">
        <v>30</v>
      </c>
      <c r="B84" s="73" t="s">
        <v>109</v>
      </c>
      <c r="C84" s="76">
        <v>204782.6579</v>
      </c>
      <c r="D84" s="76">
        <v>235189.7323</v>
      </c>
      <c r="E84" s="76">
        <v>292428.29</v>
      </c>
      <c r="F84" s="76">
        <v>381281.59</v>
      </c>
      <c r="H84" s="77">
        <f t="shared" si="12"/>
        <v>0.07340530072017128</v>
      </c>
      <c r="I84" s="77">
        <f t="shared" si="13"/>
        <v>0.06857649231090417</v>
      </c>
      <c r="J84" s="77">
        <f t="shared" si="14"/>
        <v>0.06757969542161814</v>
      </c>
      <c r="K84" s="77">
        <f t="shared" si="15"/>
        <v>0.07055058201026873</v>
      </c>
    </row>
    <row r="85" spans="1:11" ht="11.25" customHeight="1">
      <c r="A85" s="73">
        <v>31</v>
      </c>
      <c r="B85" s="73" t="s">
        <v>80</v>
      </c>
      <c r="C85" s="76">
        <v>22065.9984</v>
      </c>
      <c r="D85" s="76">
        <v>20509.3763</v>
      </c>
      <c r="E85" s="76">
        <v>32997.14</v>
      </c>
      <c r="F85" s="76">
        <v>39466.35</v>
      </c>
      <c r="H85" s="77">
        <f t="shared" si="12"/>
        <v>0.007909660245907075</v>
      </c>
      <c r="I85" s="77">
        <f t="shared" si="13"/>
        <v>0.005980112619645981</v>
      </c>
      <c r="J85" s="77">
        <f t="shared" si="14"/>
        <v>0.007625584621051858</v>
      </c>
      <c r="K85" s="77">
        <f t="shared" si="15"/>
        <v>0.007302670874617809</v>
      </c>
    </row>
    <row r="86" spans="1:11" ht="11.25" customHeight="1">
      <c r="A86" s="73">
        <v>32</v>
      </c>
      <c r="B86" s="73" t="s">
        <v>84</v>
      </c>
      <c r="C86" s="76">
        <v>670417.5313</v>
      </c>
      <c r="D86" s="76">
        <v>863815.6383</v>
      </c>
      <c r="E86" s="76">
        <v>1092511.71</v>
      </c>
      <c r="F86" s="76">
        <v>1454669.67</v>
      </c>
      <c r="H86" s="77">
        <f t="shared" si="12"/>
        <v>0.24031429710802354</v>
      </c>
      <c r="I86" s="77">
        <f t="shared" si="13"/>
        <v>0.25187088695843857</v>
      </c>
      <c r="J86" s="77">
        <f t="shared" si="14"/>
        <v>0.2524776539450106</v>
      </c>
      <c r="K86" s="77">
        <f t="shared" si="15"/>
        <v>0.26916534798122704</v>
      </c>
    </row>
    <row r="87" spans="1:11" ht="11.25" customHeight="1">
      <c r="A87" s="73">
        <v>33</v>
      </c>
      <c r="B87" s="73" t="s">
        <v>129</v>
      </c>
      <c r="C87" s="76">
        <v>88172.9671</v>
      </c>
      <c r="D87" s="76">
        <v>128357.4995</v>
      </c>
      <c r="E87" s="76">
        <v>152038.56</v>
      </c>
      <c r="F87" s="76">
        <v>182862.34</v>
      </c>
      <c r="H87" s="77">
        <f t="shared" si="12"/>
        <v>0.03160601210931577</v>
      </c>
      <c r="I87" s="77">
        <f t="shared" si="13"/>
        <v>0.03742640884628719</v>
      </c>
      <c r="J87" s="77">
        <f t="shared" si="14"/>
        <v>0.035135860409201226</v>
      </c>
      <c r="K87" s="77">
        <f t="shared" si="15"/>
        <v>0.033836001666798655</v>
      </c>
    </row>
    <row r="88" spans="1:11" ht="11.25" customHeight="1">
      <c r="A88" s="73">
        <v>34</v>
      </c>
      <c r="B88" s="73" t="s">
        <v>134</v>
      </c>
      <c r="C88" s="76">
        <v>66890.9135</v>
      </c>
      <c r="D88" s="76">
        <v>83788.0601</v>
      </c>
      <c r="E88" s="76">
        <v>104712.03</v>
      </c>
      <c r="F88" s="76">
        <v>134755.66</v>
      </c>
      <c r="H88" s="77">
        <f t="shared" si="12"/>
        <v>0.023977360540520968</v>
      </c>
      <c r="I88" s="77">
        <f t="shared" si="13"/>
        <v>0.02443087630995712</v>
      </c>
      <c r="J88" s="77">
        <f t="shared" si="14"/>
        <v>0.024198777397287183</v>
      </c>
      <c r="K88" s="77">
        <f t="shared" si="15"/>
        <v>0.02493456408996272</v>
      </c>
    </row>
    <row r="89" spans="1:11" ht="11.25" customHeight="1">
      <c r="A89" s="73">
        <v>35</v>
      </c>
      <c r="B89" s="73" t="s">
        <v>140</v>
      </c>
      <c r="C89" s="76">
        <v>112010.8394</v>
      </c>
      <c r="D89" s="76">
        <v>137226.8401</v>
      </c>
      <c r="E89" s="76">
        <v>195047.51</v>
      </c>
      <c r="F89" s="76">
        <v>240761.25</v>
      </c>
      <c r="H89" s="77">
        <f t="shared" si="12"/>
        <v>0.0401508088350474</v>
      </c>
      <c r="I89" s="77">
        <f t="shared" si="13"/>
        <v>0.04001252628224249</v>
      </c>
      <c r="J89" s="77">
        <f t="shared" si="14"/>
        <v>0.04507515780550855</v>
      </c>
      <c r="K89" s="77">
        <f t="shared" si="15"/>
        <v>0.0445493481943878</v>
      </c>
    </row>
    <row r="90" spans="1:11" ht="11.25" customHeight="1">
      <c r="A90" s="73">
        <v>36</v>
      </c>
      <c r="B90" s="73" t="s">
        <v>1</v>
      </c>
      <c r="C90" s="76">
        <v>44474.2932</v>
      </c>
      <c r="D90" s="76">
        <v>53529.3329</v>
      </c>
      <c r="E90" s="76">
        <v>77872.59</v>
      </c>
      <c r="F90" s="76">
        <v>82500.51</v>
      </c>
      <c r="H90" s="77">
        <f t="shared" si="12"/>
        <v>0.015942018236023047</v>
      </c>
      <c r="I90" s="77">
        <f t="shared" si="13"/>
        <v>0.01560805333687894</v>
      </c>
      <c r="J90" s="77">
        <f t="shared" si="14"/>
        <v>0.017996227088331797</v>
      </c>
      <c r="K90" s="77">
        <f t="shared" si="15"/>
        <v>0.015265512810739157</v>
      </c>
    </row>
    <row r="91" spans="1:11" ht="11.25" customHeight="1">
      <c r="A91" s="73">
        <v>37</v>
      </c>
      <c r="B91" s="73" t="s">
        <v>5</v>
      </c>
      <c r="C91" s="76">
        <v>94777.6278</v>
      </c>
      <c r="D91" s="76">
        <v>111448.2964</v>
      </c>
      <c r="E91" s="76">
        <v>145785.98</v>
      </c>
      <c r="F91" s="76">
        <v>172560.69</v>
      </c>
      <c r="H91" s="77">
        <f t="shared" si="12"/>
        <v>0.03397348360231175</v>
      </c>
      <c r="I91" s="77">
        <f t="shared" si="13"/>
        <v>0.03249603274087305</v>
      </c>
      <c r="J91" s="77">
        <f t="shared" si="14"/>
        <v>0.033690899485621296</v>
      </c>
      <c r="K91" s="77">
        <f t="shared" si="15"/>
        <v>0.031929831995280857</v>
      </c>
    </row>
    <row r="92" spans="1:11" ht="11.25" customHeight="1">
      <c r="A92" s="73">
        <v>38</v>
      </c>
      <c r="B92" s="73" t="s">
        <v>13</v>
      </c>
      <c r="C92" s="76">
        <v>88603.6595</v>
      </c>
      <c r="D92" s="76">
        <v>113274.8871</v>
      </c>
      <c r="E92" s="76">
        <v>151517.97</v>
      </c>
      <c r="F92" s="76">
        <v>174210.27</v>
      </c>
      <c r="H92" s="77">
        <f t="shared" si="12"/>
        <v>0.03176039581281927</v>
      </c>
      <c r="I92" s="77">
        <f t="shared" si="13"/>
        <v>0.03302862904883577</v>
      </c>
      <c r="J92" s="77">
        <f t="shared" si="14"/>
        <v>0.035015552918980154</v>
      </c>
      <c r="K92" s="77">
        <f t="shared" si="15"/>
        <v>0.03223506264927729</v>
      </c>
    </row>
    <row r="93" spans="1:11" ht="11.25" customHeight="1">
      <c r="A93" s="73">
        <v>39</v>
      </c>
      <c r="B93" s="73" t="s">
        <v>18</v>
      </c>
      <c r="C93" s="76">
        <v>49447.159</v>
      </c>
      <c r="D93" s="76">
        <v>65764.1426</v>
      </c>
      <c r="E93" s="76">
        <v>85675.01</v>
      </c>
      <c r="F93" s="76">
        <v>92626.08</v>
      </c>
      <c r="H93" s="77">
        <f t="shared" si="12"/>
        <v>0.017724565221365476</v>
      </c>
      <c r="I93" s="77">
        <f t="shared" si="13"/>
        <v>0.019175472395153135</v>
      </c>
      <c r="J93" s="77">
        <f t="shared" si="14"/>
        <v>0.019799353479254992</v>
      </c>
      <c r="K93" s="77">
        <f t="shared" si="15"/>
        <v>0.017139101453415864</v>
      </c>
    </row>
    <row r="94" spans="1:11" ht="11.25" customHeight="1">
      <c r="A94" s="73">
        <v>40</v>
      </c>
      <c r="B94" s="73" t="s">
        <v>190</v>
      </c>
      <c r="C94" s="76">
        <v>10375.8337</v>
      </c>
      <c r="D94" s="76">
        <v>12834.3056</v>
      </c>
      <c r="E94" s="76">
        <v>17769.42</v>
      </c>
      <c r="F94" s="76">
        <v>28339.1</v>
      </c>
      <c r="H94" s="77">
        <f t="shared" si="12"/>
        <v>0.0037192660783947535</v>
      </c>
      <c r="I94" s="77">
        <f t="shared" si="13"/>
        <v>0.0037422197418530514</v>
      </c>
      <c r="J94" s="77">
        <f t="shared" si="14"/>
        <v>0.004106483649098416</v>
      </c>
      <c r="K94" s="77">
        <f t="shared" si="15"/>
        <v>0.005243735997447992</v>
      </c>
    </row>
    <row r="95" spans="1:11" ht="11.25" customHeight="1">
      <c r="A95" s="73">
        <v>41</v>
      </c>
      <c r="B95" s="73" t="s">
        <v>51</v>
      </c>
      <c r="C95" s="76">
        <v>57316.0865</v>
      </c>
      <c r="D95" s="76">
        <v>66255.6445</v>
      </c>
      <c r="E95" s="76">
        <v>88981.65</v>
      </c>
      <c r="F95" s="76">
        <v>85192.7</v>
      </c>
      <c r="H95" s="77">
        <f t="shared" si="12"/>
        <v>0.02054521905702763</v>
      </c>
      <c r="I95" s="77">
        <f t="shared" si="13"/>
        <v>0.019318784247828534</v>
      </c>
      <c r="J95" s="77">
        <f t="shared" si="14"/>
        <v>0.020563512528534868</v>
      </c>
      <c r="K95" s="77">
        <f t="shared" si="15"/>
        <v>0.015763663197130028</v>
      </c>
    </row>
    <row r="96" spans="1:11" ht="11.25" customHeight="1">
      <c r="A96" s="73">
        <v>42</v>
      </c>
      <c r="B96" s="73" t="s">
        <v>57</v>
      </c>
      <c r="C96" s="76">
        <v>55921.9352</v>
      </c>
      <c r="D96" s="76">
        <v>64129.0982</v>
      </c>
      <c r="E96" s="76">
        <v>83893.99</v>
      </c>
      <c r="F96" s="76">
        <v>89133.06</v>
      </c>
      <c r="H96" s="77">
        <f t="shared" si="12"/>
        <v>0.020045479008356654</v>
      </c>
      <c r="I96" s="77">
        <f t="shared" si="13"/>
        <v>0.01869872705160402</v>
      </c>
      <c r="J96" s="77">
        <f t="shared" si="14"/>
        <v>0.01938776269527233</v>
      </c>
      <c r="K96" s="77">
        <f t="shared" si="15"/>
        <v>0.016492769187613287</v>
      </c>
    </row>
    <row r="97" spans="1:11" ht="11.25" customHeight="1">
      <c r="A97" s="73">
        <v>43</v>
      </c>
      <c r="B97" s="73" t="s">
        <v>62</v>
      </c>
      <c r="C97" s="76">
        <v>56558.4646</v>
      </c>
      <c r="D97" s="76">
        <v>55498.5382</v>
      </c>
      <c r="E97" s="76">
        <v>69297.82</v>
      </c>
      <c r="F97" s="76">
        <v>84487.38</v>
      </c>
      <c r="H97" s="77">
        <f t="shared" si="12"/>
        <v>0.02027364594643325</v>
      </c>
      <c r="I97" s="77">
        <f t="shared" si="13"/>
        <v>0.016182233131181303</v>
      </c>
      <c r="J97" s="77">
        <f t="shared" si="14"/>
        <v>0.016014611886497433</v>
      </c>
      <c r="K97" s="77">
        <f t="shared" si="15"/>
        <v>0.01563315404639059</v>
      </c>
    </row>
    <row r="98" spans="1:11" ht="11.25" customHeight="1">
      <c r="A98" s="73">
        <v>44</v>
      </c>
      <c r="B98" s="73" t="s">
        <v>66</v>
      </c>
      <c r="C98" s="76">
        <v>21612.2901</v>
      </c>
      <c r="D98" s="76">
        <v>26454.3622</v>
      </c>
      <c r="E98" s="76">
        <v>30607.96</v>
      </c>
      <c r="F98" s="76">
        <v>38034.17</v>
      </c>
      <c r="H98" s="77">
        <f t="shared" si="12"/>
        <v>0.007747026385490041</v>
      </c>
      <c r="I98" s="77">
        <f t="shared" si="13"/>
        <v>0.0077135483265234955</v>
      </c>
      <c r="J98" s="77">
        <f t="shared" si="14"/>
        <v>0.007073449064305889</v>
      </c>
      <c r="K98" s="77">
        <f t="shared" si="15"/>
        <v>0.007037666911160075</v>
      </c>
    </row>
    <row r="99" spans="2:11" ht="11.25" customHeight="1">
      <c r="B99" s="73" t="s">
        <v>24</v>
      </c>
      <c r="C99" s="76">
        <v>2789753</v>
      </c>
      <c r="D99" s="76">
        <v>3429597</v>
      </c>
      <c r="E99" s="76">
        <v>4327162</v>
      </c>
      <c r="F99" s="76">
        <v>5404371.59</v>
      </c>
      <c r="H99" s="77">
        <f t="shared" si="12"/>
        <v>1</v>
      </c>
      <c r="I99" s="77">
        <f t="shared" si="13"/>
        <v>1</v>
      </c>
      <c r="J99" s="77">
        <f t="shared" si="14"/>
        <v>1</v>
      </c>
      <c r="K99" s="77">
        <f t="shared" si="15"/>
        <v>0.9999999241354962</v>
      </c>
    </row>
    <row r="100" spans="3:12" s="12" customFormat="1" ht="11.25" customHeight="1">
      <c r="C100" s="80" t="s">
        <v>110</v>
      </c>
      <c r="D100" s="80"/>
      <c r="E100" s="80"/>
      <c r="F100" s="80"/>
      <c r="H100" s="80" t="s">
        <v>110</v>
      </c>
      <c r="I100" s="80"/>
      <c r="J100" s="80"/>
      <c r="K100" s="80"/>
      <c r="L100" s="24"/>
    </row>
    <row r="101" spans="1:11" ht="11.25" customHeight="1">
      <c r="A101" s="73">
        <v>23</v>
      </c>
      <c r="B101" s="73" t="s">
        <v>28</v>
      </c>
      <c r="C101" s="76">
        <v>86524.1805</v>
      </c>
      <c r="D101" s="76">
        <v>100098.9937</v>
      </c>
      <c r="E101" s="76">
        <v>129274.44</v>
      </c>
      <c r="F101" s="76">
        <v>166691.9</v>
      </c>
      <c r="H101" s="77">
        <f>C101/5145550</f>
        <v>0.01681534150868226</v>
      </c>
      <c r="I101" s="77">
        <f>D101/5911758</f>
        <v>0.01693218729521743</v>
      </c>
      <c r="J101" s="77">
        <f>E101/6813188</f>
        <v>0.018974148372245123</v>
      </c>
      <c r="K101" s="77">
        <f>F101/8358454</f>
        <v>0.019942910495170517</v>
      </c>
    </row>
    <row r="102" spans="1:11" ht="11.25" customHeight="1">
      <c r="A102" s="73">
        <v>24</v>
      </c>
      <c r="B102" s="73" t="s">
        <v>33</v>
      </c>
      <c r="C102" s="76">
        <v>205580.5194</v>
      </c>
      <c r="D102" s="76">
        <v>248986.848</v>
      </c>
      <c r="E102" s="76">
        <v>280009.44</v>
      </c>
      <c r="F102" s="76">
        <v>372541.27</v>
      </c>
      <c r="H102" s="77">
        <f aca="true" t="shared" si="16" ref="H102:H123">C102/5145550</f>
        <v>0.03995307001195207</v>
      </c>
      <c r="I102" s="77">
        <f aca="true" t="shared" si="17" ref="I102:I123">D102/5911758</f>
        <v>0.04211722604342059</v>
      </c>
      <c r="J102" s="77">
        <f aca="true" t="shared" si="18" ref="J102:J123">E102/6813188</f>
        <v>0.041098152582902454</v>
      </c>
      <c r="K102" s="77">
        <f aca="true" t="shared" si="19" ref="K102:K123">F102/8358454</f>
        <v>0.044570595232084786</v>
      </c>
    </row>
    <row r="103" spans="1:11" ht="11.25" customHeight="1">
      <c r="A103" s="73">
        <v>25</v>
      </c>
      <c r="B103" s="73" t="s">
        <v>40</v>
      </c>
      <c r="C103" s="76">
        <v>224070.85629999998</v>
      </c>
      <c r="D103" s="76">
        <v>277003.72750000004</v>
      </c>
      <c r="E103" s="76">
        <v>301919.34</v>
      </c>
      <c r="F103" s="76">
        <v>387712.16</v>
      </c>
      <c r="H103" s="77">
        <f t="shared" si="16"/>
        <v>0.043546531721584666</v>
      </c>
      <c r="I103" s="77">
        <f t="shared" si="17"/>
        <v>0.04685640506597192</v>
      </c>
      <c r="J103" s="77">
        <f t="shared" si="18"/>
        <v>0.044313959925955375</v>
      </c>
      <c r="K103" s="77">
        <f t="shared" si="19"/>
        <v>0.04638563064413586</v>
      </c>
    </row>
    <row r="104" spans="1:11" ht="11.25" customHeight="1">
      <c r="A104" s="73">
        <v>26</v>
      </c>
      <c r="B104" s="73" t="s">
        <v>160</v>
      </c>
      <c r="C104" s="76">
        <v>315334.3279</v>
      </c>
      <c r="D104" s="76">
        <v>356566.4983</v>
      </c>
      <c r="E104" s="76">
        <v>305080.3</v>
      </c>
      <c r="F104" s="76">
        <v>353802.1</v>
      </c>
      <c r="H104" s="77">
        <f t="shared" si="16"/>
        <v>0.06128291978505698</v>
      </c>
      <c r="I104" s="77">
        <f t="shared" si="17"/>
        <v>0.060314799472508854</v>
      </c>
      <c r="J104" s="77">
        <f t="shared" si="18"/>
        <v>0.04477790719997746</v>
      </c>
      <c r="K104" s="77">
        <f t="shared" si="19"/>
        <v>0.04232865312173758</v>
      </c>
    </row>
    <row r="105" spans="1:11" ht="11.25" customHeight="1">
      <c r="A105" s="73">
        <v>27</v>
      </c>
      <c r="B105" s="73" t="s">
        <v>168</v>
      </c>
      <c r="C105" s="76">
        <v>590814.7693</v>
      </c>
      <c r="D105" s="76">
        <v>673573.2338</v>
      </c>
      <c r="E105" s="76">
        <v>751827.56</v>
      </c>
      <c r="F105" s="76">
        <v>906166.68</v>
      </c>
      <c r="H105" s="77">
        <f t="shared" si="16"/>
        <v>0.11482052828171917</v>
      </c>
      <c r="I105" s="77">
        <f t="shared" si="17"/>
        <v>0.11393789018427344</v>
      </c>
      <c r="J105" s="77">
        <f t="shared" si="18"/>
        <v>0.11034886458439133</v>
      </c>
      <c r="K105" s="77">
        <f t="shared" si="19"/>
        <v>0.10841319220037582</v>
      </c>
    </row>
    <row r="106" spans="1:11" ht="11.25" customHeight="1">
      <c r="A106" s="73">
        <v>28</v>
      </c>
      <c r="B106" s="73" t="s">
        <v>178</v>
      </c>
      <c r="C106" s="76">
        <v>328686.7899</v>
      </c>
      <c r="D106" s="76">
        <v>325820.0538</v>
      </c>
      <c r="E106" s="76">
        <v>350143.33</v>
      </c>
      <c r="F106" s="76">
        <v>450219.1</v>
      </c>
      <c r="H106" s="77">
        <f t="shared" si="16"/>
        <v>0.06387787309422704</v>
      </c>
      <c r="I106" s="77">
        <f t="shared" si="17"/>
        <v>0.05511390246353115</v>
      </c>
      <c r="J106" s="77">
        <f t="shared" si="18"/>
        <v>0.05139199593494265</v>
      </c>
      <c r="K106" s="77">
        <f t="shared" si="19"/>
        <v>0.053863920289565506</v>
      </c>
    </row>
    <row r="107" spans="1:11" ht="11.25" customHeight="1">
      <c r="A107" s="73">
        <v>29</v>
      </c>
      <c r="B107" s="73" t="s">
        <v>89</v>
      </c>
      <c r="C107" s="76">
        <v>696421.2736</v>
      </c>
      <c r="D107" s="76">
        <v>798989.9487000001</v>
      </c>
      <c r="E107" s="76">
        <v>897178.96</v>
      </c>
      <c r="F107" s="76">
        <v>1087714.62</v>
      </c>
      <c r="H107" s="77">
        <f t="shared" si="16"/>
        <v>0.1353443798233425</v>
      </c>
      <c r="I107" s="77">
        <f t="shared" si="17"/>
        <v>0.13515268194334074</v>
      </c>
      <c r="J107" s="77">
        <f t="shared" si="18"/>
        <v>0.13168269538430466</v>
      </c>
      <c r="K107" s="77">
        <f t="shared" si="19"/>
        <v>0.1301334696583842</v>
      </c>
    </row>
    <row r="108" spans="1:11" ht="11.25" customHeight="1">
      <c r="A108" s="73">
        <v>30</v>
      </c>
      <c r="B108" s="73" t="s">
        <v>109</v>
      </c>
      <c r="C108" s="76">
        <v>951077.6233</v>
      </c>
      <c r="D108" s="76">
        <v>996495.2823000001</v>
      </c>
      <c r="E108" s="76">
        <v>1066166.39</v>
      </c>
      <c r="F108" s="76">
        <v>1231164.58</v>
      </c>
      <c r="H108" s="77">
        <f t="shared" si="16"/>
        <v>0.18483497843767915</v>
      </c>
      <c r="I108" s="77">
        <f t="shared" si="17"/>
        <v>0.16856158224000375</v>
      </c>
      <c r="J108" s="77">
        <f t="shared" si="18"/>
        <v>0.15648568482184844</v>
      </c>
      <c r="K108" s="77">
        <f t="shared" si="19"/>
        <v>0.14729572956912845</v>
      </c>
    </row>
    <row r="109" spans="1:11" ht="11.25" customHeight="1">
      <c r="A109" s="73">
        <v>31</v>
      </c>
      <c r="B109" s="73" t="s">
        <v>80</v>
      </c>
      <c r="C109" s="76">
        <v>25546.3803</v>
      </c>
      <c r="D109" s="76">
        <v>23774.956299999998</v>
      </c>
      <c r="E109" s="76">
        <v>37506.02</v>
      </c>
      <c r="F109" s="76">
        <v>46879.89</v>
      </c>
      <c r="H109" s="77">
        <f t="shared" si="16"/>
        <v>0.004964752125623111</v>
      </c>
      <c r="I109" s="77">
        <f t="shared" si="17"/>
        <v>0.004021638960864094</v>
      </c>
      <c r="J109" s="77">
        <f t="shared" si="18"/>
        <v>0.005504914879789021</v>
      </c>
      <c r="K109" s="77">
        <f t="shared" si="19"/>
        <v>0.005608679547677118</v>
      </c>
    </row>
    <row r="110" spans="1:11" ht="11.25" customHeight="1">
      <c r="A110" s="73">
        <v>32</v>
      </c>
      <c r="B110" s="73" t="s">
        <v>84</v>
      </c>
      <c r="C110" s="76">
        <v>855179.4455</v>
      </c>
      <c r="D110" s="76">
        <v>1062227.1083</v>
      </c>
      <c r="E110" s="76">
        <v>1380249.92</v>
      </c>
      <c r="F110" s="76">
        <v>1834284.09</v>
      </c>
      <c r="H110" s="77">
        <f t="shared" si="16"/>
        <v>0.1661978691296363</v>
      </c>
      <c r="I110" s="77">
        <f t="shared" si="17"/>
        <v>0.17968041119071518</v>
      </c>
      <c r="J110" s="77">
        <f t="shared" si="18"/>
        <v>0.20258503361421995</v>
      </c>
      <c r="K110" s="77">
        <f t="shared" si="19"/>
        <v>0.2194525554606151</v>
      </c>
    </row>
    <row r="111" spans="1:11" ht="11.25" customHeight="1">
      <c r="A111" s="73">
        <v>33</v>
      </c>
      <c r="B111" s="73" t="s">
        <v>129</v>
      </c>
      <c r="C111" s="76">
        <v>97651.6611</v>
      </c>
      <c r="D111" s="76">
        <v>137495.3895</v>
      </c>
      <c r="E111" s="76">
        <v>156501.5</v>
      </c>
      <c r="F111" s="76">
        <v>189790.06</v>
      </c>
      <c r="H111" s="77">
        <f t="shared" si="16"/>
        <v>0.01897788595971276</v>
      </c>
      <c r="I111" s="77">
        <f t="shared" si="17"/>
        <v>0.02325795296424515</v>
      </c>
      <c r="J111" s="77">
        <f t="shared" si="18"/>
        <v>0.022970377450321346</v>
      </c>
      <c r="K111" s="77">
        <f t="shared" si="19"/>
        <v>0.0227063593339151</v>
      </c>
    </row>
    <row r="112" spans="1:11" ht="11.25" customHeight="1">
      <c r="A112" s="73">
        <v>34</v>
      </c>
      <c r="B112" s="73" t="s">
        <v>134</v>
      </c>
      <c r="C112" s="76">
        <v>118685.26329999999</v>
      </c>
      <c r="D112" s="76">
        <v>141505.5201</v>
      </c>
      <c r="E112" s="76">
        <v>152158.24</v>
      </c>
      <c r="F112" s="76">
        <v>174944.22</v>
      </c>
      <c r="H112" s="77">
        <f t="shared" si="16"/>
        <v>0.02306561267502988</v>
      </c>
      <c r="I112" s="77">
        <f t="shared" si="17"/>
        <v>0.023936284282949336</v>
      </c>
      <c r="J112" s="77">
        <f t="shared" si="18"/>
        <v>0.022332899077494996</v>
      </c>
      <c r="K112" s="77">
        <f t="shared" si="19"/>
        <v>0.020930212692442884</v>
      </c>
    </row>
    <row r="113" spans="1:11" ht="11.25" customHeight="1">
      <c r="A113" s="73">
        <v>35</v>
      </c>
      <c r="B113" s="73" t="s">
        <v>140</v>
      </c>
      <c r="C113" s="76">
        <v>118942.39989999999</v>
      </c>
      <c r="D113" s="76">
        <v>143815.1501</v>
      </c>
      <c r="E113" s="76">
        <v>201595.52</v>
      </c>
      <c r="F113" s="76">
        <v>246819.4</v>
      </c>
      <c r="H113" s="77">
        <f t="shared" si="16"/>
        <v>0.02311558529214564</v>
      </c>
      <c r="I113" s="77">
        <f t="shared" si="17"/>
        <v>0.024326968407705457</v>
      </c>
      <c r="J113" s="77">
        <f t="shared" si="18"/>
        <v>0.029589014716752272</v>
      </c>
      <c r="K113" s="77">
        <f t="shared" si="19"/>
        <v>0.029529312478120955</v>
      </c>
    </row>
    <row r="114" spans="1:11" ht="11.25" customHeight="1">
      <c r="A114" s="73">
        <v>36</v>
      </c>
      <c r="B114" s="73" t="s">
        <v>1</v>
      </c>
      <c r="C114" s="76">
        <v>46866.5538</v>
      </c>
      <c r="D114" s="76">
        <v>57140.6429</v>
      </c>
      <c r="E114" s="76">
        <v>78400.69</v>
      </c>
      <c r="F114" s="76">
        <v>83881.45</v>
      </c>
      <c r="H114" s="77">
        <f t="shared" si="16"/>
        <v>0.009108171876670132</v>
      </c>
      <c r="I114" s="77">
        <f t="shared" si="17"/>
        <v>0.009665592350025154</v>
      </c>
      <c r="J114" s="77">
        <f t="shared" si="18"/>
        <v>0.011507196043907786</v>
      </c>
      <c r="K114" s="77">
        <f t="shared" si="19"/>
        <v>0.010035522119281867</v>
      </c>
    </row>
    <row r="115" spans="1:11" ht="11.25" customHeight="1">
      <c r="A115" s="73">
        <v>37</v>
      </c>
      <c r="B115" s="73" t="s">
        <v>5</v>
      </c>
      <c r="C115" s="76">
        <v>104657.2872</v>
      </c>
      <c r="D115" s="76">
        <v>125556.87640000001</v>
      </c>
      <c r="E115" s="76">
        <v>165970.7</v>
      </c>
      <c r="F115" s="76">
        <v>196577.45</v>
      </c>
      <c r="H115" s="77">
        <f t="shared" si="16"/>
        <v>0.02033937814227828</v>
      </c>
      <c r="I115" s="77">
        <f t="shared" si="17"/>
        <v>0.02123850069640875</v>
      </c>
      <c r="J115" s="77">
        <f t="shared" si="18"/>
        <v>0.024360211401769628</v>
      </c>
      <c r="K115" s="77">
        <f t="shared" si="19"/>
        <v>0.023518398258816763</v>
      </c>
    </row>
    <row r="116" spans="1:11" ht="11.25" customHeight="1">
      <c r="A116" s="73">
        <v>38</v>
      </c>
      <c r="B116" s="73" t="s">
        <v>13</v>
      </c>
      <c r="C116" s="76">
        <v>98506.1519</v>
      </c>
      <c r="D116" s="76">
        <v>124681.79710000001</v>
      </c>
      <c r="E116" s="76">
        <v>160071.31</v>
      </c>
      <c r="F116" s="76">
        <v>186438.13</v>
      </c>
      <c r="H116" s="77">
        <f t="shared" si="16"/>
        <v>0.01914394999562729</v>
      </c>
      <c r="I116" s="77">
        <f t="shared" si="17"/>
        <v>0.021090477164322358</v>
      </c>
      <c r="J116" s="77">
        <f t="shared" si="18"/>
        <v>0.02349433334292258</v>
      </c>
      <c r="K116" s="77">
        <f t="shared" si="19"/>
        <v>0.022305336608899207</v>
      </c>
    </row>
    <row r="117" spans="1:11" ht="11.25" customHeight="1">
      <c r="A117" s="73">
        <v>39</v>
      </c>
      <c r="B117" s="73" t="s">
        <v>18</v>
      </c>
      <c r="C117" s="76">
        <v>72982.7005</v>
      </c>
      <c r="D117" s="76">
        <v>81835.38260000001</v>
      </c>
      <c r="E117" s="76">
        <v>103456.84</v>
      </c>
      <c r="F117" s="76">
        <v>108307.28</v>
      </c>
      <c r="H117" s="77">
        <f t="shared" si="16"/>
        <v>0.014183653933981792</v>
      </c>
      <c r="I117" s="77">
        <f t="shared" si="17"/>
        <v>0.013842816739115507</v>
      </c>
      <c r="J117" s="77">
        <f t="shared" si="18"/>
        <v>0.015184791612971782</v>
      </c>
      <c r="K117" s="77">
        <f t="shared" si="19"/>
        <v>0.012957812533274694</v>
      </c>
    </row>
    <row r="118" spans="1:11" ht="11.25" customHeight="1">
      <c r="A118" s="73">
        <v>40</v>
      </c>
      <c r="B118" s="73" t="s">
        <v>190</v>
      </c>
      <c r="C118" s="76">
        <v>10771.859799999998</v>
      </c>
      <c r="D118" s="76">
        <v>14278.4556</v>
      </c>
      <c r="E118" s="76">
        <v>19375.29</v>
      </c>
      <c r="F118" s="76">
        <v>29286.83</v>
      </c>
      <c r="H118" s="77">
        <f t="shared" si="16"/>
        <v>0.0020934321501102893</v>
      </c>
      <c r="I118" s="77">
        <f t="shared" si="17"/>
        <v>0.002415263885970975</v>
      </c>
      <c r="J118" s="77">
        <f t="shared" si="18"/>
        <v>0.0028437920691458977</v>
      </c>
      <c r="K118" s="77">
        <f t="shared" si="19"/>
        <v>0.0035038572922695996</v>
      </c>
    </row>
    <row r="119" spans="1:11" ht="11.25" customHeight="1">
      <c r="A119" s="73">
        <v>41</v>
      </c>
      <c r="B119" s="73" t="s">
        <v>51</v>
      </c>
      <c r="C119" s="76">
        <v>58694.3499</v>
      </c>
      <c r="D119" s="76">
        <v>67193.57449999999</v>
      </c>
      <c r="E119" s="76">
        <v>89726.1</v>
      </c>
      <c r="F119" s="76">
        <v>87251.59</v>
      </c>
      <c r="H119" s="77">
        <f t="shared" si="16"/>
        <v>0.011406817521936431</v>
      </c>
      <c r="I119" s="77">
        <f t="shared" si="17"/>
        <v>0.011366090171485366</v>
      </c>
      <c r="J119" s="77">
        <f t="shared" si="18"/>
        <v>0.013169473673704586</v>
      </c>
      <c r="K119" s="77">
        <f t="shared" si="19"/>
        <v>0.010438723476853495</v>
      </c>
    </row>
    <row r="120" spans="1:11" ht="11.25" customHeight="1">
      <c r="A120" s="73">
        <v>42</v>
      </c>
      <c r="B120" s="73" t="s">
        <v>57</v>
      </c>
      <c r="C120" s="76">
        <v>56905.674</v>
      </c>
      <c r="D120" s="76">
        <v>65014.9282</v>
      </c>
      <c r="E120" s="76">
        <v>84185.37</v>
      </c>
      <c r="F120" s="76">
        <v>89429.53</v>
      </c>
      <c r="H120" s="77">
        <f t="shared" si="16"/>
        <v>0.011059201445909573</v>
      </c>
      <c r="I120" s="77">
        <f t="shared" si="17"/>
        <v>0.01099756251862813</v>
      </c>
      <c r="J120" s="77">
        <f t="shared" si="18"/>
        <v>0.0123562376379457</v>
      </c>
      <c r="K120" s="77">
        <f t="shared" si="19"/>
        <v>0.010699290801863598</v>
      </c>
    </row>
    <row r="121" spans="1:11" ht="11.25" customHeight="1">
      <c r="A121" s="73">
        <v>43</v>
      </c>
      <c r="B121" s="73" t="s">
        <v>62</v>
      </c>
      <c r="C121" s="76">
        <v>60026.5757</v>
      </c>
      <c r="D121" s="76">
        <v>61343.8182</v>
      </c>
      <c r="E121" s="76">
        <v>70750.79</v>
      </c>
      <c r="F121" s="76">
        <v>88678.41</v>
      </c>
      <c r="H121" s="77">
        <f t="shared" si="16"/>
        <v>0.011665725860209307</v>
      </c>
      <c r="I121" s="77">
        <f t="shared" si="17"/>
        <v>0.010376578033133292</v>
      </c>
      <c r="J121" s="77">
        <f t="shared" si="18"/>
        <v>0.010384388336267838</v>
      </c>
      <c r="K121" s="77">
        <f t="shared" si="19"/>
        <v>0.010609427293611954</v>
      </c>
    </row>
    <row r="122" spans="1:11" ht="11.25" customHeight="1">
      <c r="A122" s="73">
        <v>44</v>
      </c>
      <c r="B122" s="73" t="s">
        <v>66</v>
      </c>
      <c r="C122" s="76">
        <v>21623.274699999998</v>
      </c>
      <c r="D122" s="76">
        <v>28360.2622</v>
      </c>
      <c r="E122" s="76">
        <v>31639.95</v>
      </c>
      <c r="F122" s="76">
        <v>39872.85</v>
      </c>
      <c r="H122" s="77">
        <f t="shared" si="16"/>
        <v>0.004202325251916704</v>
      </c>
      <c r="I122" s="77">
        <f t="shared" si="17"/>
        <v>0.004797263724259349</v>
      </c>
      <c r="J122" s="77">
        <f t="shared" si="18"/>
        <v>0.004643927336219109</v>
      </c>
      <c r="K122" s="77">
        <f t="shared" si="19"/>
        <v>0.0047703618396416365</v>
      </c>
    </row>
    <row r="123" spans="2:11" ht="11.25" customHeight="1">
      <c r="B123" s="73" t="s">
        <v>24</v>
      </c>
      <c r="C123" s="76">
        <v>5145550</v>
      </c>
      <c r="D123" s="76">
        <v>5911758.29</v>
      </c>
      <c r="E123" s="76">
        <v>6813188</v>
      </c>
      <c r="F123" s="76">
        <v>8358453.59</v>
      </c>
      <c r="H123" s="77">
        <f t="shared" si="16"/>
        <v>1</v>
      </c>
      <c r="I123" s="77">
        <f t="shared" si="17"/>
        <v>1.000000049054782</v>
      </c>
      <c r="J123" s="77">
        <f t="shared" si="18"/>
        <v>1</v>
      </c>
      <c r="K123" s="77">
        <f t="shared" si="19"/>
        <v>0.9999999509478666</v>
      </c>
    </row>
  </sheetData>
  <sheetProtection/>
  <mergeCells count="15">
    <mergeCell ref="H76:K76"/>
    <mergeCell ref="H100:K100"/>
    <mergeCell ref="C3:F3"/>
    <mergeCell ref="C28:F28"/>
    <mergeCell ref="C52:F52"/>
    <mergeCell ref="C76:F76"/>
    <mergeCell ref="AB3:AE3"/>
    <mergeCell ref="AG3:AJ3"/>
    <mergeCell ref="AL3:AO3"/>
    <mergeCell ref="H3:K3"/>
    <mergeCell ref="C100:F100"/>
    <mergeCell ref="R3:U3"/>
    <mergeCell ref="W3:Z3"/>
    <mergeCell ref="H28:K28"/>
    <mergeCell ref="H52:K5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62"/>
  <sheetViews>
    <sheetView zoomScalePageLayoutView="0" workbookViewId="0" topLeftCell="A1">
      <selection activeCell="A46" sqref="A46"/>
    </sheetView>
  </sheetViews>
  <sheetFormatPr defaultColWidth="11.25390625" defaultRowHeight="12.75"/>
  <cols>
    <col min="1" max="1" width="29.375" style="0" customWidth="1"/>
    <col min="2" max="5" width="11.25390625" style="0" customWidth="1"/>
    <col min="6" max="6" width="1.625" style="0" customWidth="1"/>
    <col min="7" max="10" width="8.875" style="1" customWidth="1"/>
    <col min="11" max="11" width="1.625" style="0" customWidth="1"/>
    <col min="12" max="15" width="11.25390625" style="0" customWidth="1"/>
    <col min="16" max="16" width="1.875" style="0" customWidth="1"/>
    <col min="17" max="20" width="11.25390625" style="0" customWidth="1"/>
    <col min="21" max="21" width="1.875" style="0" customWidth="1"/>
  </cols>
  <sheetData>
    <row r="1" spans="1:57" s="9" customFormat="1" ht="12.75">
      <c r="A1" s="15"/>
      <c r="B1" s="85" t="s">
        <v>148</v>
      </c>
      <c r="C1" s="85"/>
      <c r="D1" s="85"/>
      <c r="E1" s="85"/>
      <c r="F1" s="15"/>
      <c r="G1" s="87" t="s">
        <v>154</v>
      </c>
      <c r="H1" s="87"/>
      <c r="I1" s="87"/>
      <c r="J1" s="87"/>
      <c r="K1" s="15"/>
      <c r="P1" s="15"/>
      <c r="U1" s="15"/>
      <c r="Z1" s="15"/>
      <c r="AY1" s="15"/>
      <c r="AZ1" s="87"/>
      <c r="BA1" s="86"/>
      <c r="BB1" s="86"/>
      <c r="BC1" s="86"/>
      <c r="BD1" s="86"/>
      <c r="BE1" s="7"/>
    </row>
    <row r="2" spans="1:57" s="9" customFormat="1" ht="12.75">
      <c r="A2" s="15"/>
      <c r="B2" s="15" t="s">
        <v>185</v>
      </c>
      <c r="C2" s="15" t="s">
        <v>186</v>
      </c>
      <c r="D2" s="15" t="s">
        <v>184</v>
      </c>
      <c r="E2" s="15" t="s">
        <v>187</v>
      </c>
      <c r="F2" s="15"/>
      <c r="G2" s="16"/>
      <c r="H2" s="16"/>
      <c r="I2" s="16"/>
      <c r="J2" s="16"/>
      <c r="K2" s="15"/>
      <c r="P2" s="15"/>
      <c r="U2" s="15"/>
      <c r="Z2" s="15"/>
      <c r="AY2" s="15"/>
      <c r="AZ2" s="16"/>
      <c r="BA2" s="16"/>
      <c r="BB2" s="16"/>
      <c r="BC2" s="16"/>
      <c r="BD2" s="16"/>
      <c r="BE2" s="7"/>
    </row>
    <row r="3" spans="1:57" s="2" customFormat="1" ht="12.75">
      <c r="A3" s="18"/>
      <c r="B3" s="15" t="s">
        <v>27</v>
      </c>
      <c r="C3" s="15" t="s">
        <v>27</v>
      </c>
      <c r="D3" s="15" t="s">
        <v>27</v>
      </c>
      <c r="E3" s="15" t="s">
        <v>27</v>
      </c>
      <c r="F3" s="18"/>
      <c r="G3" s="32"/>
      <c r="H3" s="32"/>
      <c r="I3" s="32"/>
      <c r="J3" s="32"/>
      <c r="K3" s="18"/>
      <c r="P3" s="18"/>
      <c r="U3" s="18"/>
      <c r="Z3" s="18"/>
      <c r="AY3" s="18"/>
      <c r="AZ3" s="19"/>
      <c r="BA3" s="19"/>
      <c r="BB3" s="19"/>
      <c r="BC3" s="19"/>
      <c r="BD3" s="19"/>
      <c r="BE3" s="3"/>
    </row>
    <row r="4" spans="1:57" s="9" customFormat="1" ht="12.75">
      <c r="A4" s="15"/>
      <c r="B4" s="85" t="s">
        <v>23</v>
      </c>
      <c r="C4" s="86"/>
      <c r="D4" s="86"/>
      <c r="E4" s="86"/>
      <c r="F4" s="15"/>
      <c r="G4" s="85" t="s">
        <v>23</v>
      </c>
      <c r="H4" s="86"/>
      <c r="I4" s="86"/>
      <c r="J4" s="86"/>
      <c r="K4" s="15"/>
      <c r="P4" s="15"/>
      <c r="U4" s="15"/>
      <c r="Z4" s="15"/>
      <c r="AY4" s="15"/>
      <c r="AZ4" s="16"/>
      <c r="BA4" s="16"/>
      <c r="BB4" s="16"/>
      <c r="BC4" s="16"/>
      <c r="BD4" s="16"/>
      <c r="BE4" s="7"/>
    </row>
    <row r="5" spans="1:56" s="30" customFormat="1" ht="12.75">
      <c r="A5" s="28" t="s">
        <v>151</v>
      </c>
      <c r="B5" s="28">
        <v>754502.9353</v>
      </c>
      <c r="C5" s="28">
        <v>860453.04</v>
      </c>
      <c r="D5" s="28">
        <v>868535.93</v>
      </c>
      <c r="E5" s="28">
        <v>1044999.32</v>
      </c>
      <c r="F5" s="28"/>
      <c r="G5" s="31">
        <f aca="true" t="shared" si="0" ref="G5:G10">B5/1404831</f>
        <v>0.5370773675267702</v>
      </c>
      <c r="H5" s="31">
        <f aca="true" t="shared" si="1" ref="H5:H10">C5/1531309</f>
        <v>0.5619068653028226</v>
      </c>
      <c r="I5" s="31">
        <f aca="true" t="shared" si="2" ref="I5:I10">D5/1544271</f>
        <v>0.5624245550165742</v>
      </c>
      <c r="J5" s="31">
        <f aca="true" t="shared" si="3" ref="J5:J10">E5/1893432</f>
        <v>0.551907499186662</v>
      </c>
      <c r="K5" s="28"/>
      <c r="P5" s="28"/>
      <c r="U5" s="28"/>
      <c r="Z5" s="28"/>
      <c r="AY5" s="28"/>
      <c r="AZ5" s="29"/>
      <c r="BA5" s="29"/>
      <c r="BB5" s="29"/>
      <c r="BC5" s="29"/>
      <c r="BD5" s="29"/>
    </row>
    <row r="6" spans="1:56" s="30" customFormat="1" ht="12.75">
      <c r="A6" s="28" t="s">
        <v>178</v>
      </c>
      <c r="B6" s="28">
        <v>184837.2785</v>
      </c>
      <c r="C6" s="28">
        <v>165024.23</v>
      </c>
      <c r="D6" s="28">
        <v>131409.43</v>
      </c>
      <c r="E6" s="28">
        <v>180028.9</v>
      </c>
      <c r="F6" s="28"/>
      <c r="G6" s="31">
        <f t="shared" si="0"/>
        <v>0.13157260802189016</v>
      </c>
      <c r="H6" s="31">
        <f t="shared" si="1"/>
        <v>0.10776677339452717</v>
      </c>
      <c r="I6" s="31">
        <f t="shared" si="2"/>
        <v>0.0850947987756035</v>
      </c>
      <c r="J6" s="31">
        <f t="shared" si="3"/>
        <v>0.09508073170834759</v>
      </c>
      <c r="K6" s="28"/>
      <c r="P6" s="28"/>
      <c r="U6" s="28"/>
      <c r="Z6" s="28"/>
      <c r="AY6" s="28"/>
      <c r="AZ6" s="29"/>
      <c r="BA6" s="29"/>
      <c r="BB6" s="29"/>
      <c r="BC6" s="29"/>
      <c r="BD6" s="29"/>
    </row>
    <row r="7" spans="1:56" s="30" customFormat="1" ht="12.75">
      <c r="A7" s="28" t="s">
        <v>89</v>
      </c>
      <c r="B7" s="28">
        <v>359356.6568</v>
      </c>
      <c r="C7" s="28">
        <v>393069.25</v>
      </c>
      <c r="D7" s="28">
        <v>400228.03</v>
      </c>
      <c r="E7" s="28">
        <v>481823.91</v>
      </c>
      <c r="F7" s="28"/>
      <c r="G7" s="31">
        <f t="shared" si="0"/>
        <v>0.25580063139267284</v>
      </c>
      <c r="H7" s="31">
        <f t="shared" si="1"/>
        <v>0.2566883953532566</v>
      </c>
      <c r="I7" s="31">
        <f t="shared" si="2"/>
        <v>0.2591695563796769</v>
      </c>
      <c r="J7" s="31">
        <f t="shared" si="3"/>
        <v>0.2544711983319179</v>
      </c>
      <c r="K7" s="28"/>
      <c r="P7" s="28"/>
      <c r="U7" s="28"/>
      <c r="Z7" s="28"/>
      <c r="AY7" s="28"/>
      <c r="AZ7" s="29"/>
      <c r="BA7" s="29"/>
      <c r="BB7" s="29"/>
      <c r="BC7" s="29"/>
      <c r="BD7" s="29"/>
    </row>
    <row r="8" spans="1:56" s="30" customFormat="1" ht="12.75">
      <c r="A8" s="28" t="s">
        <v>84</v>
      </c>
      <c r="B8" s="28">
        <v>25541.8745</v>
      </c>
      <c r="C8" s="28">
        <v>25963.62</v>
      </c>
      <c r="D8" s="28">
        <v>62003.96</v>
      </c>
      <c r="E8" s="28">
        <v>92658.54</v>
      </c>
      <c r="F8" s="28"/>
      <c r="G8" s="31">
        <f t="shared" si="0"/>
        <v>0.01818145705782404</v>
      </c>
      <c r="H8" s="31">
        <f t="shared" si="1"/>
        <v>0.016955180175914852</v>
      </c>
      <c r="I8" s="31">
        <f t="shared" si="2"/>
        <v>0.040150957960098974</v>
      </c>
      <c r="J8" s="31">
        <f t="shared" si="3"/>
        <v>0.04893681948968856</v>
      </c>
      <c r="K8" s="28"/>
      <c r="P8" s="28"/>
      <c r="U8" s="28"/>
      <c r="Z8" s="28"/>
      <c r="AY8" s="28"/>
      <c r="AZ8" s="29"/>
      <c r="BA8" s="29"/>
      <c r="BB8" s="29"/>
      <c r="BC8" s="29"/>
      <c r="BD8" s="29"/>
    </row>
    <row r="9" spans="1:56" s="30" customFormat="1" ht="12.75">
      <c r="A9" s="28" t="s">
        <v>152</v>
      </c>
      <c r="B9" s="28">
        <v>80592.65030000001</v>
      </c>
      <c r="C9" s="28">
        <v>86799.35</v>
      </c>
      <c r="D9" s="28">
        <v>82093.65</v>
      </c>
      <c r="E9" s="28">
        <v>93921.33</v>
      </c>
      <c r="F9" s="28"/>
      <c r="G9" s="31">
        <f t="shared" si="0"/>
        <v>0.05736821745818537</v>
      </c>
      <c r="H9" s="31">
        <f t="shared" si="1"/>
        <v>0.056683105761149453</v>
      </c>
      <c r="I9" s="31">
        <f t="shared" si="2"/>
        <v>0.053160131868046474</v>
      </c>
      <c r="J9" s="31">
        <f t="shared" si="3"/>
        <v>0.049603751283383825</v>
      </c>
      <c r="K9" s="28"/>
      <c r="P9" s="28"/>
      <c r="U9" s="28"/>
      <c r="Z9" s="28"/>
      <c r="AY9" s="28"/>
      <c r="AZ9" s="29"/>
      <c r="BA9" s="29"/>
      <c r="BB9" s="29"/>
      <c r="BC9" s="29"/>
      <c r="BD9" s="29"/>
    </row>
    <row r="10" spans="1:56" s="30" customFormat="1" ht="12.75">
      <c r="A10" s="28" t="s">
        <v>24</v>
      </c>
      <c r="B10" s="28">
        <v>1404831</v>
      </c>
      <c r="C10" s="28">
        <v>1531309</v>
      </c>
      <c r="D10" s="28">
        <v>1544271</v>
      </c>
      <c r="E10" s="28">
        <v>1893432</v>
      </c>
      <c r="F10" s="28"/>
      <c r="G10" s="31">
        <f t="shared" si="0"/>
        <v>1</v>
      </c>
      <c r="H10" s="31">
        <f t="shared" si="1"/>
        <v>1</v>
      </c>
      <c r="I10" s="31">
        <f t="shared" si="2"/>
        <v>1</v>
      </c>
      <c r="J10" s="31">
        <f t="shared" si="3"/>
        <v>1</v>
      </c>
      <c r="K10" s="28"/>
      <c r="P10" s="28"/>
      <c r="U10" s="28"/>
      <c r="Z10" s="28"/>
      <c r="AY10" s="28"/>
      <c r="AZ10" s="29"/>
      <c r="BA10" s="29"/>
      <c r="BB10" s="29"/>
      <c r="BC10" s="29"/>
      <c r="BD10" s="29"/>
    </row>
    <row r="11" spans="1:57" ht="12.75">
      <c r="A11" s="20"/>
      <c r="B11" s="85" t="s">
        <v>149</v>
      </c>
      <c r="C11" s="86"/>
      <c r="D11" s="86"/>
      <c r="E11" s="86"/>
      <c r="F11" s="20"/>
      <c r="G11" s="85" t="s">
        <v>149</v>
      </c>
      <c r="H11" s="86"/>
      <c r="I11" s="86"/>
      <c r="J11" s="86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Y11" s="20"/>
      <c r="AZ11" s="22"/>
      <c r="BA11" s="22"/>
      <c r="BB11" s="22"/>
      <c r="BC11" s="22"/>
      <c r="BD11" s="22"/>
      <c r="BE11" s="1"/>
    </row>
    <row r="12" spans="1:57" ht="12.75">
      <c r="A12" s="28" t="s">
        <v>151</v>
      </c>
      <c r="B12" s="28">
        <v>693720.14</v>
      </c>
      <c r="C12" s="28">
        <v>684239.55</v>
      </c>
      <c r="D12" s="28">
        <v>655496</v>
      </c>
      <c r="E12" s="28">
        <v>701215.2</v>
      </c>
      <c r="F12" s="20"/>
      <c r="G12" s="31">
        <f aca="true" t="shared" si="4" ref="G12:G17">B12/950966</f>
        <v>0.7294899502190404</v>
      </c>
      <c r="H12" s="31">
        <f aca="true" t="shared" si="5" ref="H12:H17">C12/950852</f>
        <v>0.7196067842314051</v>
      </c>
      <c r="I12" s="31">
        <f aca="true" t="shared" si="6" ref="I12:I17">D12/941755</f>
        <v>0.696036654968649</v>
      </c>
      <c r="J12" s="31">
        <f aca="true" t="shared" si="7" ref="J12:J17">E12/1060650</f>
        <v>0.6611183708103521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2"/>
      <c r="BA12" s="22"/>
      <c r="BB12" s="22"/>
      <c r="BC12" s="22"/>
      <c r="BD12" s="22"/>
      <c r="BE12" s="1"/>
    </row>
    <row r="13" spans="1:57" ht="12.75">
      <c r="A13" s="28" t="s">
        <v>178</v>
      </c>
      <c r="B13" s="28">
        <v>29621.3904</v>
      </c>
      <c r="C13" s="28">
        <v>16663.04</v>
      </c>
      <c r="D13" s="28">
        <v>11069.68</v>
      </c>
      <c r="E13" s="28">
        <v>31553.35</v>
      </c>
      <c r="F13" s="20"/>
      <c r="G13" s="31">
        <f t="shared" si="4"/>
        <v>0.031148737599451505</v>
      </c>
      <c r="H13" s="31">
        <f t="shared" si="5"/>
        <v>0.01752432555224157</v>
      </c>
      <c r="I13" s="31">
        <f t="shared" si="6"/>
        <v>0.011754309772711587</v>
      </c>
      <c r="J13" s="31">
        <f t="shared" si="7"/>
        <v>0.02974906896714279</v>
      </c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2"/>
      <c r="BA13" s="22"/>
      <c r="BB13" s="22"/>
      <c r="BC13" s="22"/>
      <c r="BD13" s="22"/>
      <c r="BE13" s="1"/>
    </row>
    <row r="14" spans="1:57" ht="12.75">
      <c r="A14" s="28" t="s">
        <v>89</v>
      </c>
      <c r="B14" s="28">
        <v>25364.7041</v>
      </c>
      <c r="C14" s="28">
        <v>31374.31</v>
      </c>
      <c r="D14" s="28">
        <v>16408.06</v>
      </c>
      <c r="E14" s="28">
        <v>11619.36</v>
      </c>
      <c r="F14" s="20"/>
      <c r="G14" s="31">
        <f t="shared" si="4"/>
        <v>0.026672566737401756</v>
      </c>
      <c r="H14" s="31">
        <f t="shared" si="5"/>
        <v>0.03299599727402372</v>
      </c>
      <c r="I14" s="31">
        <f t="shared" si="6"/>
        <v>0.017422854139346224</v>
      </c>
      <c r="J14" s="31">
        <f t="shared" si="7"/>
        <v>0.010954942723801443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2"/>
      <c r="BA14" s="22"/>
      <c r="BB14" s="22"/>
      <c r="BC14" s="22"/>
      <c r="BD14" s="22"/>
      <c r="BE14" s="1"/>
    </row>
    <row r="15" spans="1:57" ht="12.75">
      <c r="A15" s="28" t="s">
        <v>84</v>
      </c>
      <c r="B15" s="28">
        <v>159220.0397</v>
      </c>
      <c r="C15" s="28">
        <v>172447.85</v>
      </c>
      <c r="D15" s="28">
        <v>225734.24</v>
      </c>
      <c r="E15" s="28">
        <v>286955.88</v>
      </c>
      <c r="F15" s="20"/>
      <c r="G15" s="31">
        <f t="shared" si="4"/>
        <v>0.16742979212716333</v>
      </c>
      <c r="H15" s="31">
        <f t="shared" si="5"/>
        <v>0.18136140009170723</v>
      </c>
      <c r="I15" s="31">
        <f t="shared" si="6"/>
        <v>0.23969529230001432</v>
      </c>
      <c r="J15" s="31">
        <f t="shared" si="7"/>
        <v>0.2705471927591571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2"/>
      <c r="BA15" s="22"/>
      <c r="BB15" s="22"/>
      <c r="BC15" s="22"/>
      <c r="BD15" s="22"/>
      <c r="BE15" s="1"/>
    </row>
    <row r="16" spans="1:57" ht="12.75">
      <c r="A16" s="28" t="s">
        <v>152</v>
      </c>
      <c r="B16" s="28">
        <v>43039.4138</v>
      </c>
      <c r="C16" s="28">
        <v>46127.03</v>
      </c>
      <c r="D16" s="28">
        <v>33047.04</v>
      </c>
      <c r="E16" s="28">
        <v>29306.2</v>
      </c>
      <c r="F16" s="20"/>
      <c r="G16" s="31">
        <f t="shared" si="4"/>
        <v>0.045258625229503475</v>
      </c>
      <c r="H16" s="31">
        <f t="shared" si="5"/>
        <v>0.04851126147917867</v>
      </c>
      <c r="I16" s="31">
        <f t="shared" si="6"/>
        <v>0.03509091005622481</v>
      </c>
      <c r="J16" s="31">
        <f t="shared" si="7"/>
        <v>0.02763041531136567</v>
      </c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2"/>
      <c r="BA16" s="22"/>
      <c r="BB16" s="22"/>
      <c r="BC16" s="22"/>
      <c r="BD16" s="22"/>
      <c r="BE16" s="1"/>
    </row>
    <row r="17" spans="1:57" ht="12.75">
      <c r="A17" s="28" t="s">
        <v>24</v>
      </c>
      <c r="B17" s="28">
        <v>950966</v>
      </c>
      <c r="C17" s="28">
        <v>950852</v>
      </c>
      <c r="D17" s="28">
        <v>941755</v>
      </c>
      <c r="E17" s="28">
        <v>1060650</v>
      </c>
      <c r="F17" s="20"/>
      <c r="G17" s="31">
        <f t="shared" si="4"/>
        <v>1</v>
      </c>
      <c r="H17" s="31">
        <f t="shared" si="5"/>
        <v>1</v>
      </c>
      <c r="I17" s="31">
        <f t="shared" si="6"/>
        <v>1</v>
      </c>
      <c r="J17" s="31">
        <f t="shared" si="7"/>
        <v>1</v>
      </c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2"/>
      <c r="BA17" s="22"/>
      <c r="BB17" s="22"/>
      <c r="BC17" s="22"/>
      <c r="BD17" s="22"/>
      <c r="BE17" s="1"/>
    </row>
    <row r="18" spans="1:57" ht="12.75">
      <c r="A18" s="20"/>
      <c r="B18" s="85" t="s">
        <v>188</v>
      </c>
      <c r="C18" s="86"/>
      <c r="D18" s="86"/>
      <c r="E18" s="86"/>
      <c r="F18" s="20"/>
      <c r="G18" s="85" t="s">
        <v>188</v>
      </c>
      <c r="H18" s="86"/>
      <c r="I18" s="86"/>
      <c r="J18" s="86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2"/>
      <c r="BA18" s="22"/>
      <c r="BB18" s="22"/>
      <c r="BC18" s="22"/>
      <c r="BD18" s="22"/>
      <c r="BE18" s="1"/>
    </row>
    <row r="19" spans="1:57" ht="12.75">
      <c r="A19" s="28" t="s">
        <v>151</v>
      </c>
      <c r="B19" s="28">
        <v>1448223.0753000001</v>
      </c>
      <c r="C19" s="28">
        <v>1544692.61</v>
      </c>
      <c r="D19" s="28">
        <v>1524031.92</v>
      </c>
      <c r="E19" s="28">
        <v>1746214.53</v>
      </c>
      <c r="F19" s="20"/>
      <c r="G19" s="31">
        <f aca="true" t="shared" si="8" ref="G19:G24">B19/2355747</f>
        <v>0.6147617190216098</v>
      </c>
      <c r="H19" s="31">
        <f aca="true" t="shared" si="9" ref="H19:H24">C19/2482161</f>
        <v>0.6223176538508179</v>
      </c>
      <c r="I19" s="31">
        <f aca="true" t="shared" si="10" ref="I19:I24">D19/2486026</f>
        <v>0.6130394131034832</v>
      </c>
      <c r="J19" s="31">
        <f aca="true" t="shared" si="11" ref="J19:J24">E19/2954082</f>
        <v>0.5911191801717082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2"/>
      <c r="BA19" s="22"/>
      <c r="BB19" s="22"/>
      <c r="BC19" s="22"/>
      <c r="BD19" s="22"/>
      <c r="BE19" s="1"/>
    </row>
    <row r="20" spans="1:57" ht="12.75">
      <c r="A20" s="28" t="s">
        <v>178</v>
      </c>
      <c r="B20" s="28">
        <v>214458.6689</v>
      </c>
      <c r="C20" s="28">
        <v>181687.27</v>
      </c>
      <c r="D20" s="28">
        <v>142479.1</v>
      </c>
      <c r="E20" s="28">
        <v>211582.26</v>
      </c>
      <c r="F20" s="20"/>
      <c r="G20" s="31">
        <f t="shared" si="8"/>
        <v>0.0910363756804105</v>
      </c>
      <c r="H20" s="31">
        <f t="shared" si="9"/>
        <v>0.07319721404050744</v>
      </c>
      <c r="I20" s="31">
        <f t="shared" si="10"/>
        <v>0.05731199110548321</v>
      </c>
      <c r="J20" s="31">
        <f t="shared" si="11"/>
        <v>0.07162369223332325</v>
      </c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2"/>
      <c r="BA20" s="22"/>
      <c r="BB20" s="22"/>
      <c r="BC20" s="22"/>
      <c r="BD20" s="22"/>
      <c r="BE20" s="1"/>
    </row>
    <row r="21" spans="1:57" ht="12.75">
      <c r="A21" s="28" t="s">
        <v>89</v>
      </c>
      <c r="B21" s="28">
        <v>384721.3609</v>
      </c>
      <c r="C21" s="28">
        <v>424443.57</v>
      </c>
      <c r="D21" s="28">
        <v>416636.09</v>
      </c>
      <c r="E21" s="28">
        <v>493443.27</v>
      </c>
      <c r="F21" s="20"/>
      <c r="G21" s="31">
        <f t="shared" si="8"/>
        <v>0.16331183310431893</v>
      </c>
      <c r="H21" s="31">
        <f t="shared" si="9"/>
        <v>0.17099759846359686</v>
      </c>
      <c r="I21" s="31">
        <f t="shared" si="10"/>
        <v>0.1675912037927198</v>
      </c>
      <c r="J21" s="31">
        <f t="shared" si="11"/>
        <v>0.16703777010929285</v>
      </c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2"/>
      <c r="BA21" s="22"/>
      <c r="BB21" s="22"/>
      <c r="BC21" s="22"/>
      <c r="BD21" s="22"/>
      <c r="BE21" s="1"/>
    </row>
    <row r="22" spans="1:57" ht="12.75">
      <c r="A22" s="28" t="s">
        <v>84</v>
      </c>
      <c r="B22" s="28">
        <v>184761.9142</v>
      </c>
      <c r="C22" s="28">
        <v>198411.47</v>
      </c>
      <c r="D22" s="28">
        <v>287738.21</v>
      </c>
      <c r="E22" s="28">
        <v>379614.42</v>
      </c>
      <c r="F22" s="20"/>
      <c r="G22" s="31">
        <f t="shared" si="8"/>
        <v>0.07843028737805885</v>
      </c>
      <c r="H22" s="31">
        <f t="shared" si="9"/>
        <v>0.07993497198610404</v>
      </c>
      <c r="I22" s="31">
        <f t="shared" si="10"/>
        <v>0.11574223680685561</v>
      </c>
      <c r="J22" s="31">
        <f t="shared" si="11"/>
        <v>0.12850503811336314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2"/>
      <c r="BA22" s="22"/>
      <c r="BB22" s="22"/>
      <c r="BC22" s="22"/>
      <c r="BD22" s="22"/>
      <c r="BE22" s="1"/>
    </row>
    <row r="23" spans="1:57" ht="12.75">
      <c r="A23" s="28" t="s">
        <v>152</v>
      </c>
      <c r="B23" s="28">
        <v>123632.0641</v>
      </c>
      <c r="C23" s="28">
        <v>132926.37</v>
      </c>
      <c r="D23" s="28">
        <v>115140.69</v>
      </c>
      <c r="E23" s="28">
        <v>123227.53</v>
      </c>
      <c r="F23" s="20"/>
      <c r="G23" s="31">
        <f t="shared" si="8"/>
        <v>0.052481044908472774</v>
      </c>
      <c r="H23" s="31">
        <f t="shared" si="9"/>
        <v>0.05355267849265217</v>
      </c>
      <c r="I23" s="31">
        <f t="shared" si="10"/>
        <v>0.046315159213942254</v>
      </c>
      <c r="J23" s="31">
        <f t="shared" si="11"/>
        <v>0.041714322757459</v>
      </c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2"/>
      <c r="BA23" s="22"/>
      <c r="BB23" s="22"/>
      <c r="BC23" s="22"/>
      <c r="BD23" s="22"/>
      <c r="BE23" s="1"/>
    </row>
    <row r="24" spans="1:57" ht="12.75">
      <c r="A24" s="28" t="s">
        <v>24</v>
      </c>
      <c r="B24" s="28">
        <v>2355747.083</v>
      </c>
      <c r="C24" s="28">
        <v>2482161.29</v>
      </c>
      <c r="D24" s="28">
        <v>2486026</v>
      </c>
      <c r="E24" s="28">
        <v>2954082</v>
      </c>
      <c r="F24" s="20"/>
      <c r="G24" s="31">
        <f t="shared" si="8"/>
        <v>1.0000000352329856</v>
      </c>
      <c r="H24" s="31">
        <f t="shared" si="9"/>
        <v>1.0000001168336785</v>
      </c>
      <c r="I24" s="31">
        <f t="shared" si="10"/>
        <v>1</v>
      </c>
      <c r="J24" s="31">
        <f t="shared" si="11"/>
        <v>1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2"/>
      <c r="BA24" s="22"/>
      <c r="BB24" s="22"/>
      <c r="BC24" s="22"/>
      <c r="BD24" s="22"/>
      <c r="BE24" s="1"/>
    </row>
    <row r="25" spans="1:57" ht="12.75">
      <c r="A25" s="20"/>
      <c r="B25" s="85" t="s">
        <v>153</v>
      </c>
      <c r="C25" s="86"/>
      <c r="D25" s="86"/>
      <c r="E25" s="86"/>
      <c r="F25" s="20"/>
      <c r="G25" s="85" t="s">
        <v>153</v>
      </c>
      <c r="H25" s="86"/>
      <c r="I25" s="86"/>
      <c r="J25" s="86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2"/>
      <c r="BA25" s="22"/>
      <c r="BB25" s="22"/>
      <c r="BC25" s="22"/>
      <c r="BD25" s="22"/>
      <c r="BE25" s="1"/>
    </row>
    <row r="26" spans="1:57" ht="12.75">
      <c r="A26" s="28" t="s">
        <v>151</v>
      </c>
      <c r="B26" s="28">
        <v>925179.2014</v>
      </c>
      <c r="C26" s="28">
        <v>1108031.9736</v>
      </c>
      <c r="D26" s="28">
        <v>1310245.55</v>
      </c>
      <c r="E26" s="28">
        <v>1671864.16</v>
      </c>
      <c r="F26" s="20"/>
      <c r="G26" s="31">
        <f aca="true" t="shared" si="12" ref="G26:G31">B26/2789753</f>
        <v>0.3316348083145712</v>
      </c>
      <c r="H26" s="31">
        <f aca="true" t="shared" si="13" ref="H26:H31">C26/3429597</f>
        <v>0.32307935118907555</v>
      </c>
      <c r="I26" s="31">
        <f aca="true" t="shared" si="14" ref="I26:I31">D26/4327162</f>
        <v>0.3027955851895538</v>
      </c>
      <c r="J26" s="31">
        <f aca="true" t="shared" si="15" ref="J26:J31">E26/5404372</f>
        <v>0.309354011899995</v>
      </c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2"/>
      <c r="BA26" s="22"/>
      <c r="BB26" s="22"/>
      <c r="BC26" s="22"/>
      <c r="BD26" s="22"/>
      <c r="BE26" s="1"/>
    </row>
    <row r="27" spans="1:57" ht="12.75">
      <c r="A27" s="28" t="s">
        <v>178</v>
      </c>
      <c r="B27" s="28">
        <v>114228.121</v>
      </c>
      <c r="C27" s="28">
        <v>144132.7838</v>
      </c>
      <c r="D27" s="28">
        <v>207664.23</v>
      </c>
      <c r="E27" s="28">
        <v>238636.84</v>
      </c>
      <c r="F27" s="20"/>
      <c r="G27" s="31">
        <f t="shared" si="12"/>
        <v>0.040945603786428406</v>
      </c>
      <c r="H27" s="31">
        <f t="shared" si="13"/>
        <v>0.04202615753396099</v>
      </c>
      <c r="I27" s="31">
        <f t="shared" si="14"/>
        <v>0.04799086098463612</v>
      </c>
      <c r="J27" s="31">
        <f t="shared" si="15"/>
        <v>0.044156257193250205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2"/>
      <c r="BA27" s="22"/>
      <c r="BB27" s="22"/>
      <c r="BC27" s="22"/>
      <c r="BD27" s="22"/>
      <c r="BE27" s="1"/>
    </row>
    <row r="28" spans="1:57" ht="12.75">
      <c r="A28" s="28" t="s">
        <v>89</v>
      </c>
      <c r="B28" s="28">
        <v>311699.9127</v>
      </c>
      <c r="C28" s="28">
        <v>374546.3787</v>
      </c>
      <c r="D28" s="28">
        <v>480542.87</v>
      </c>
      <c r="E28" s="28">
        <v>594271.35</v>
      </c>
      <c r="F28" s="20"/>
      <c r="G28" s="31">
        <f t="shared" si="12"/>
        <v>0.11173029035186986</v>
      </c>
      <c r="H28" s="31">
        <f t="shared" si="13"/>
        <v>0.10921002633837154</v>
      </c>
      <c r="I28" s="31">
        <f t="shared" si="14"/>
        <v>0.11105266454086997</v>
      </c>
      <c r="J28" s="31">
        <f t="shared" si="15"/>
        <v>0.10996122213644804</v>
      </c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2"/>
      <c r="BA28" s="22"/>
      <c r="BB28" s="22"/>
      <c r="BC28" s="22"/>
      <c r="BD28" s="22"/>
      <c r="BE28" s="1"/>
    </row>
    <row r="29" spans="1:57" ht="12.75">
      <c r="A29" s="28" t="s">
        <v>84</v>
      </c>
      <c r="B29" s="28">
        <v>670417.5313</v>
      </c>
      <c r="C29" s="28">
        <v>863815.6383</v>
      </c>
      <c r="D29" s="28">
        <v>1092511.71</v>
      </c>
      <c r="E29" s="28">
        <v>1454669.67</v>
      </c>
      <c r="F29" s="20"/>
      <c r="G29" s="31">
        <f t="shared" si="12"/>
        <v>0.24031429710802354</v>
      </c>
      <c r="H29" s="31">
        <f t="shared" si="13"/>
        <v>0.25187088695843857</v>
      </c>
      <c r="I29" s="31">
        <f t="shared" si="14"/>
        <v>0.2524776539450106</v>
      </c>
      <c r="J29" s="31">
        <f t="shared" si="15"/>
        <v>0.26916534798122704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2"/>
      <c r="BA29" s="22"/>
      <c r="BB29" s="22"/>
      <c r="BC29" s="22"/>
      <c r="BD29" s="22"/>
      <c r="BE29" s="1"/>
    </row>
    <row r="30" spans="1:57" ht="12.75">
      <c r="A30" s="28" t="s">
        <v>152</v>
      </c>
      <c r="B30" s="28">
        <v>768228.0679999999</v>
      </c>
      <c r="C30" s="28">
        <v>939070.3837</v>
      </c>
      <c r="D30" s="28">
        <v>1236197.63</v>
      </c>
      <c r="E30" s="28">
        <v>1444929.56</v>
      </c>
      <c r="F30" s="20"/>
      <c r="G30" s="31">
        <f t="shared" si="12"/>
        <v>0.27537494107901306</v>
      </c>
      <c r="H30" s="31">
        <f t="shared" si="13"/>
        <v>0.27381362407886406</v>
      </c>
      <c r="I30" s="31">
        <f t="shared" si="14"/>
        <v>0.285683233028946</v>
      </c>
      <c r="J30" s="31">
        <f t="shared" si="15"/>
        <v>0.26736308307422213</v>
      </c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2"/>
      <c r="BA30" s="22"/>
      <c r="BB30" s="22"/>
      <c r="BC30" s="22"/>
      <c r="BD30" s="22"/>
      <c r="BE30" s="1"/>
    </row>
    <row r="31" spans="1:57" ht="12.75">
      <c r="A31" s="28" t="s">
        <v>24</v>
      </c>
      <c r="B31" s="28">
        <v>2789753</v>
      </c>
      <c r="C31" s="28">
        <v>3429597</v>
      </c>
      <c r="D31" s="28">
        <v>4327162</v>
      </c>
      <c r="E31" s="28">
        <v>5404371.59</v>
      </c>
      <c r="F31" s="20"/>
      <c r="G31" s="31">
        <f t="shared" si="12"/>
        <v>1</v>
      </c>
      <c r="H31" s="31">
        <f t="shared" si="13"/>
        <v>1</v>
      </c>
      <c r="I31" s="31">
        <f t="shared" si="14"/>
        <v>1</v>
      </c>
      <c r="J31" s="31">
        <f t="shared" si="15"/>
        <v>0.9999999241354962</v>
      </c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2"/>
      <c r="BA31" s="22"/>
      <c r="BB31" s="22"/>
      <c r="BC31" s="22"/>
      <c r="BD31" s="22"/>
      <c r="BE31" s="1"/>
    </row>
    <row r="32" spans="1:57" ht="12.75">
      <c r="A32" s="20"/>
      <c r="B32" s="85" t="s">
        <v>110</v>
      </c>
      <c r="C32" s="86"/>
      <c r="D32" s="86"/>
      <c r="E32" s="86"/>
      <c r="F32" s="20"/>
      <c r="G32" s="85" t="s">
        <v>110</v>
      </c>
      <c r="H32" s="86"/>
      <c r="I32" s="86"/>
      <c r="J32" s="86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2"/>
      <c r="BA32" s="22"/>
      <c r="BB32" s="22"/>
      <c r="BC32" s="22"/>
      <c r="BD32" s="22"/>
      <c r="BE32" s="1"/>
    </row>
    <row r="33" spans="1:57" ht="12.75">
      <c r="A33" s="28" t="s">
        <v>151</v>
      </c>
      <c r="B33" s="28">
        <v>2373402.2767</v>
      </c>
      <c r="C33" s="28">
        <v>2652724.5836</v>
      </c>
      <c r="D33" s="28">
        <v>2834277.47</v>
      </c>
      <c r="E33" s="28">
        <v>3418078.69</v>
      </c>
      <c r="F33" s="20"/>
      <c r="G33" s="31">
        <f aca="true" t="shared" si="16" ref="G33:G38">B33/5145550</f>
        <v>0.4612533697466743</v>
      </c>
      <c r="H33" s="31">
        <f aca="true" t="shared" si="17" ref="H33:H38">C33/5911758</f>
        <v>0.448720090301396</v>
      </c>
      <c r="I33" s="31">
        <f aca="true" t="shared" si="18" ref="I33:I38">D33/6813188</f>
        <v>0.4159987174873202</v>
      </c>
      <c r="J33" s="31">
        <f aca="true" t="shared" si="19" ref="J33:J38">E33/8358454</f>
        <v>0.40893671126263303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2"/>
      <c r="BA33" s="22"/>
      <c r="BB33" s="22"/>
      <c r="BC33" s="22"/>
      <c r="BD33" s="22"/>
      <c r="BE33" s="1"/>
    </row>
    <row r="34" spans="1:10" ht="12.75">
      <c r="A34" s="28" t="s">
        <v>178</v>
      </c>
      <c r="B34" s="28">
        <v>328686.7899</v>
      </c>
      <c r="C34" s="28">
        <v>325820.0538</v>
      </c>
      <c r="D34" s="28">
        <v>350143.33</v>
      </c>
      <c r="E34" s="28">
        <v>450219.1</v>
      </c>
      <c r="F34" s="20"/>
      <c r="G34" s="31">
        <f t="shared" si="16"/>
        <v>0.06387787309422704</v>
      </c>
      <c r="H34" s="31">
        <f t="shared" si="17"/>
        <v>0.05511390246353115</v>
      </c>
      <c r="I34" s="31">
        <f t="shared" si="18"/>
        <v>0.05139199593494265</v>
      </c>
      <c r="J34" s="31">
        <f t="shared" si="19"/>
        <v>0.053863920289565506</v>
      </c>
    </row>
    <row r="35" spans="1:10" ht="12.75">
      <c r="A35" s="28" t="s">
        <v>89</v>
      </c>
      <c r="B35" s="28">
        <v>696421.2736</v>
      </c>
      <c r="C35" s="28">
        <v>798989.9487000001</v>
      </c>
      <c r="D35" s="28">
        <v>897178.96</v>
      </c>
      <c r="E35" s="28">
        <v>1087714.62</v>
      </c>
      <c r="F35" s="20"/>
      <c r="G35" s="31">
        <f t="shared" si="16"/>
        <v>0.1353443798233425</v>
      </c>
      <c r="H35" s="31">
        <f t="shared" si="17"/>
        <v>0.13515268194334074</v>
      </c>
      <c r="I35" s="31">
        <f t="shared" si="18"/>
        <v>0.13168269538430466</v>
      </c>
      <c r="J35" s="31">
        <f t="shared" si="19"/>
        <v>0.1301334696583842</v>
      </c>
    </row>
    <row r="36" spans="1:10" ht="12.75">
      <c r="A36" s="28" t="s">
        <v>84</v>
      </c>
      <c r="B36" s="28">
        <v>855179.4455</v>
      </c>
      <c r="C36" s="28">
        <v>1062227.1083</v>
      </c>
      <c r="D36" s="28">
        <v>1380249.92</v>
      </c>
      <c r="E36" s="28">
        <v>1834284.09</v>
      </c>
      <c r="F36" s="20"/>
      <c r="G36" s="31">
        <f t="shared" si="16"/>
        <v>0.1661978691296363</v>
      </c>
      <c r="H36" s="31">
        <f t="shared" si="17"/>
        <v>0.17968041119071518</v>
      </c>
      <c r="I36" s="31">
        <f t="shared" si="18"/>
        <v>0.20258503361421995</v>
      </c>
      <c r="J36" s="31">
        <f t="shared" si="19"/>
        <v>0.2194525554606151</v>
      </c>
    </row>
    <row r="37" spans="1:10" ht="12.75">
      <c r="A37" s="28" t="s">
        <v>152</v>
      </c>
      <c r="B37" s="28">
        <v>891860.1321</v>
      </c>
      <c r="C37" s="28">
        <v>1071996.7536999998</v>
      </c>
      <c r="D37" s="28">
        <v>1351338.32</v>
      </c>
      <c r="E37" s="28">
        <v>1568157.09</v>
      </c>
      <c r="F37" s="20"/>
      <c r="G37" s="31">
        <f t="shared" si="16"/>
        <v>0.1733264922311512</v>
      </c>
      <c r="H37" s="31">
        <f t="shared" si="17"/>
        <v>0.18133298989911287</v>
      </c>
      <c r="I37" s="31">
        <f t="shared" si="18"/>
        <v>0.19834155757921257</v>
      </c>
      <c r="J37" s="31">
        <f t="shared" si="19"/>
        <v>0.18761329427666887</v>
      </c>
    </row>
    <row r="38" spans="1:10" ht="12.75">
      <c r="A38" s="28" t="s">
        <v>24</v>
      </c>
      <c r="B38" s="28">
        <v>5145550</v>
      </c>
      <c r="C38" s="28">
        <v>5911758.29</v>
      </c>
      <c r="D38" s="28">
        <v>6813188</v>
      </c>
      <c r="E38" s="28">
        <v>8358453.59</v>
      </c>
      <c r="F38" s="20"/>
      <c r="G38" s="31">
        <f t="shared" si="16"/>
        <v>1</v>
      </c>
      <c r="H38" s="31">
        <f t="shared" si="17"/>
        <v>1.000000049054782</v>
      </c>
      <c r="I38" s="31">
        <f t="shared" si="18"/>
        <v>1</v>
      </c>
      <c r="J38" s="31">
        <f t="shared" si="19"/>
        <v>0.9999999509478666</v>
      </c>
    </row>
    <row r="40" spans="1:10" ht="12.75">
      <c r="A40" s="83" t="s">
        <v>0</v>
      </c>
      <c r="B40" s="84"/>
      <c r="C40" s="84"/>
      <c r="D40" s="84"/>
      <c r="E40" s="84"/>
      <c r="F40" s="84"/>
      <c r="G40" s="84"/>
      <c r="H40" s="84"/>
      <c r="I40" s="84"/>
      <c r="J40" s="84"/>
    </row>
    <row r="41" spans="1:10" ht="27.75" customHeight="1">
      <c r="A41" s="84"/>
      <c r="B41" s="84"/>
      <c r="C41" s="84"/>
      <c r="D41" s="84"/>
      <c r="E41" s="84"/>
      <c r="F41" s="84"/>
      <c r="G41" s="84"/>
      <c r="H41" s="84"/>
      <c r="I41" s="84"/>
      <c r="J41" s="84"/>
    </row>
    <row r="42" spans="1:2" ht="12.75">
      <c r="A42" s="73"/>
      <c r="B42" s="73"/>
    </row>
    <row r="43" spans="1:2" ht="12.75">
      <c r="A43" s="73"/>
      <c r="B43" s="73"/>
    </row>
    <row r="44" spans="1:2" ht="12.75">
      <c r="A44" s="73"/>
      <c r="B44" s="73"/>
    </row>
    <row r="45" spans="1:2" ht="12.75">
      <c r="A45" s="73"/>
      <c r="B45" s="73"/>
    </row>
    <row r="46" spans="1:2" ht="12.75">
      <c r="A46" s="73"/>
      <c r="B46" s="73"/>
    </row>
    <row r="47" spans="1:2" ht="12.75">
      <c r="A47" s="73"/>
      <c r="B47" s="73"/>
    </row>
    <row r="48" spans="1:2" ht="12.75">
      <c r="A48" s="73"/>
      <c r="B48" s="73"/>
    </row>
    <row r="49" spans="1:2" ht="12.75">
      <c r="A49" s="73"/>
      <c r="B49" s="73"/>
    </row>
    <row r="50" spans="1:2" ht="12.75">
      <c r="A50" s="73"/>
      <c r="B50" s="73"/>
    </row>
    <row r="51" spans="1:2" ht="12.75">
      <c r="A51" s="73"/>
      <c r="B51" s="73"/>
    </row>
    <row r="52" spans="1:2" ht="12.75">
      <c r="A52" s="73"/>
      <c r="B52" s="73"/>
    </row>
    <row r="53" spans="1:2" ht="12.75">
      <c r="A53" s="73"/>
      <c r="B53" s="73"/>
    </row>
    <row r="54" spans="1:2" ht="12.75">
      <c r="A54" s="73"/>
      <c r="B54" s="73"/>
    </row>
    <row r="55" spans="1:2" ht="12.75">
      <c r="A55" s="73"/>
      <c r="B55" s="73"/>
    </row>
    <row r="56" spans="1:2" ht="12.75">
      <c r="A56" s="73"/>
      <c r="B56" s="73"/>
    </row>
    <row r="57" spans="1:2" ht="12.75">
      <c r="A57" s="73"/>
      <c r="B57" s="73"/>
    </row>
    <row r="58" spans="1:2" ht="12.75">
      <c r="A58" s="73"/>
      <c r="B58" s="73"/>
    </row>
    <row r="59" spans="1:2" ht="12.75">
      <c r="A59" s="73"/>
      <c r="B59" s="73"/>
    </row>
    <row r="60" spans="1:2" ht="12.75">
      <c r="A60" s="73"/>
      <c r="B60" s="73"/>
    </row>
    <row r="61" spans="1:2" ht="12.75">
      <c r="A61" s="73"/>
      <c r="B61" s="73"/>
    </row>
    <row r="62" spans="1:2" ht="12.75">
      <c r="A62" s="73"/>
      <c r="B62" s="73"/>
    </row>
  </sheetData>
  <sheetProtection/>
  <mergeCells count="14">
    <mergeCell ref="G1:J1"/>
    <mergeCell ref="G11:J11"/>
    <mergeCell ref="B4:E4"/>
    <mergeCell ref="G18:J18"/>
    <mergeCell ref="A40:J41"/>
    <mergeCell ref="B25:E25"/>
    <mergeCell ref="B32:E32"/>
    <mergeCell ref="G25:J25"/>
    <mergeCell ref="G32:J32"/>
    <mergeCell ref="AZ1:BD1"/>
    <mergeCell ref="G4:J4"/>
    <mergeCell ref="B11:E11"/>
    <mergeCell ref="B18:E18"/>
    <mergeCell ref="B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C57" sqref="C57"/>
    </sheetView>
  </sheetViews>
  <sheetFormatPr defaultColWidth="11.25390625" defaultRowHeight="12.75"/>
  <cols>
    <col min="1" max="1" width="44.625" style="0" customWidth="1"/>
    <col min="2" max="5" width="11.25390625" style="0" customWidth="1"/>
    <col min="6" max="6" width="1.75390625" style="0" customWidth="1"/>
    <col min="7" max="7" width="10.125" style="1" customWidth="1"/>
  </cols>
  <sheetData>
    <row r="1" spans="1:24" ht="12.75">
      <c r="A1" s="20"/>
      <c r="B1" s="85" t="s">
        <v>147</v>
      </c>
      <c r="C1" s="85"/>
      <c r="D1" s="85"/>
      <c r="E1" s="85"/>
      <c r="F1" s="20"/>
      <c r="G1" s="31" t="s">
        <v>156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2:7" s="8" customFormat="1" ht="12.75">
      <c r="B2" s="15" t="s">
        <v>185</v>
      </c>
      <c r="C2" s="15" t="s">
        <v>186</v>
      </c>
      <c r="D2" s="15" t="s">
        <v>184</v>
      </c>
      <c r="E2" s="15" t="s">
        <v>187</v>
      </c>
      <c r="G2" s="70"/>
    </row>
    <row r="3" spans="2:5" ht="12.75">
      <c r="B3" s="85" t="s">
        <v>23</v>
      </c>
      <c r="C3" s="86"/>
      <c r="D3" s="86"/>
      <c r="E3" s="86"/>
    </row>
    <row r="4" spans="2:5" ht="12.75">
      <c r="B4" s="15" t="s">
        <v>27</v>
      </c>
      <c r="C4" s="15" t="s">
        <v>27</v>
      </c>
      <c r="D4" s="15" t="s">
        <v>27</v>
      </c>
      <c r="E4" s="15" t="s">
        <v>27</v>
      </c>
    </row>
    <row r="5" spans="1:7" ht="12.75">
      <c r="A5" s="28" t="s">
        <v>151</v>
      </c>
      <c r="B5" s="28">
        <v>921249.0052503053</v>
      </c>
      <c r="C5" s="28">
        <v>995894.7222222222</v>
      </c>
      <c r="D5" s="28">
        <v>934914.8869752422</v>
      </c>
      <c r="E5" s="28">
        <v>1044999.32</v>
      </c>
      <c r="G5" s="1">
        <f>E5/B5-100%</f>
        <v>0.13432884490992913</v>
      </c>
    </row>
    <row r="6" spans="1:7" ht="12.75">
      <c r="A6" s="28" t="s">
        <v>178</v>
      </c>
      <c r="B6" s="28">
        <v>225686.54273504272</v>
      </c>
      <c r="C6" s="28">
        <v>191000.2662037037</v>
      </c>
      <c r="D6" s="28">
        <v>141452.5618945102</v>
      </c>
      <c r="E6" s="28">
        <v>180028.9</v>
      </c>
      <c r="G6" s="1">
        <f aca="true" t="shared" si="0" ref="G6:G42">E6/B6-100%</f>
        <v>-0.20230556142926548</v>
      </c>
    </row>
    <row r="7" spans="1:7" ht="12.75">
      <c r="A7" s="28" t="s">
        <v>89</v>
      </c>
      <c r="B7" s="28">
        <v>438774.91672771674</v>
      </c>
      <c r="C7" s="28">
        <v>454941.2615740741</v>
      </c>
      <c r="D7" s="28">
        <v>430815.963401507</v>
      </c>
      <c r="E7" s="28">
        <v>481823.91</v>
      </c>
      <c r="G7" s="1">
        <f t="shared" si="0"/>
        <v>0.09811179178913143</v>
      </c>
    </row>
    <row r="8" spans="1:7" ht="12.75">
      <c r="A8" s="28" t="s">
        <v>84</v>
      </c>
      <c r="B8" s="28">
        <v>31186.659951159956</v>
      </c>
      <c r="C8" s="28">
        <v>30050.48611111111</v>
      </c>
      <c r="D8" s="28">
        <v>66742.691065662</v>
      </c>
      <c r="E8" s="28">
        <v>92658.54</v>
      </c>
      <c r="G8" s="1">
        <f>E8/B8</f>
        <v>2.9710953383628906</v>
      </c>
    </row>
    <row r="9" spans="1:7" ht="12.75">
      <c r="A9" s="28" t="s">
        <v>152</v>
      </c>
      <c r="B9" s="28">
        <v>98403.72442002442</v>
      </c>
      <c r="C9" s="28">
        <v>100462.21064814815</v>
      </c>
      <c r="D9" s="28">
        <v>88367.76103336921</v>
      </c>
      <c r="E9" s="28">
        <v>93921.33</v>
      </c>
      <c r="G9" s="1">
        <f t="shared" si="0"/>
        <v>-0.045551064722833656</v>
      </c>
    </row>
    <row r="10" spans="1:7" ht="12.75">
      <c r="A10" s="28" t="s">
        <v>24</v>
      </c>
      <c r="B10" s="28">
        <v>1715300.3663003664</v>
      </c>
      <c r="C10" s="28">
        <v>1772348.3796296297</v>
      </c>
      <c r="D10" s="28">
        <v>1662293.8643702907</v>
      </c>
      <c r="E10" s="28">
        <v>1893432</v>
      </c>
      <c r="G10" s="1">
        <f t="shared" si="0"/>
        <v>0.10384865368147489</v>
      </c>
    </row>
    <row r="11" spans="2:5" ht="12.75">
      <c r="B11" s="85" t="s">
        <v>149</v>
      </c>
      <c r="C11" s="86"/>
      <c r="D11" s="86"/>
      <c r="E11" s="86"/>
    </row>
    <row r="12" spans="2:5" ht="12.75">
      <c r="B12" s="15" t="s">
        <v>27</v>
      </c>
      <c r="C12" s="15" t="s">
        <v>27</v>
      </c>
      <c r="D12" s="15" t="s">
        <v>27</v>
      </c>
      <c r="E12" s="15" t="s">
        <v>27</v>
      </c>
    </row>
    <row r="13" spans="1:7" ht="12.75">
      <c r="A13" s="28" t="s">
        <v>151</v>
      </c>
      <c r="B13" s="28">
        <v>854335.1477832511</v>
      </c>
      <c r="C13" s="28">
        <v>796553.608847497</v>
      </c>
      <c r="D13" s="28">
        <v>708644.3243243243</v>
      </c>
      <c r="E13" s="28">
        <v>701215.2</v>
      </c>
      <c r="G13" s="1">
        <f t="shared" si="0"/>
        <v>-0.17922702604540208</v>
      </c>
    </row>
    <row r="14" spans="1:7" ht="12.75">
      <c r="A14" s="28" t="s">
        <v>178</v>
      </c>
      <c r="B14" s="28">
        <v>36479.54482758621</v>
      </c>
      <c r="C14" s="28">
        <v>19398.18393480792</v>
      </c>
      <c r="D14" s="28">
        <v>11967.221621621622</v>
      </c>
      <c r="E14" s="28">
        <v>31553.35</v>
      </c>
      <c r="G14" s="1">
        <f t="shared" si="0"/>
        <v>-0.13503992034080892</v>
      </c>
    </row>
    <row r="15" spans="1:7" ht="12.75">
      <c r="A15" s="28" t="s">
        <v>89</v>
      </c>
      <c r="B15" s="28">
        <v>31237.320320197043</v>
      </c>
      <c r="C15" s="28">
        <v>36524.22584400466</v>
      </c>
      <c r="D15" s="28">
        <v>17738.443243243244</v>
      </c>
      <c r="E15" s="28">
        <v>11619.36</v>
      </c>
      <c r="G15" s="1">
        <f t="shared" si="0"/>
        <v>-0.6280295530827816</v>
      </c>
    </row>
    <row r="16" spans="1:7" ht="12.75">
      <c r="A16" s="28" t="s">
        <v>84</v>
      </c>
      <c r="B16" s="28">
        <v>196083.79273399012</v>
      </c>
      <c r="C16" s="28">
        <v>200754.19091967406</v>
      </c>
      <c r="D16" s="28">
        <v>244037.0162162162</v>
      </c>
      <c r="E16" s="28">
        <v>286955.88</v>
      </c>
      <c r="G16" s="1">
        <f t="shared" si="0"/>
        <v>0.46343497338042705</v>
      </c>
    </row>
    <row r="17" spans="1:7" ht="12.75">
      <c r="A17" s="28" t="s">
        <v>152</v>
      </c>
      <c r="B17" s="28">
        <v>53004.20418719211</v>
      </c>
      <c r="C17" s="28">
        <v>53698.52153667056</v>
      </c>
      <c r="D17" s="28">
        <v>35726.52972972972</v>
      </c>
      <c r="E17" s="28">
        <v>29306.2</v>
      </c>
      <c r="G17" s="1">
        <f t="shared" si="0"/>
        <v>-0.4470966888494191</v>
      </c>
    </row>
    <row r="18" spans="1:7" ht="12.75">
      <c r="A18" s="28" t="s">
        <v>24</v>
      </c>
      <c r="B18" s="28">
        <v>1171140.39408867</v>
      </c>
      <c r="C18" s="28">
        <v>1106928.9871944122</v>
      </c>
      <c r="D18" s="28">
        <v>1018113.5135135135</v>
      </c>
      <c r="E18" s="28">
        <v>1060650</v>
      </c>
      <c r="G18" s="1">
        <f t="shared" si="0"/>
        <v>-0.09434427729277384</v>
      </c>
    </row>
    <row r="19" spans="2:5" ht="12.75">
      <c r="B19" s="85" t="s">
        <v>188</v>
      </c>
      <c r="C19" s="86"/>
      <c r="D19" s="86"/>
      <c r="E19" s="86"/>
    </row>
    <row r="20" spans="2:5" ht="12.75">
      <c r="B20" s="15" t="s">
        <v>27</v>
      </c>
      <c r="C20" s="15" t="s">
        <v>27</v>
      </c>
      <c r="D20" s="15" t="s">
        <v>27</v>
      </c>
      <c r="E20" s="15" t="s">
        <v>27</v>
      </c>
    </row>
    <row r="21" spans="1:7" ht="12.75">
      <c r="A21" s="28" t="s">
        <v>151</v>
      </c>
      <c r="B21" s="28">
        <v>1775584.1530335564</v>
      </c>
      <c r="C21" s="28">
        <v>1792448.3310697195</v>
      </c>
      <c r="D21" s="28">
        <v>1643559.2112995666</v>
      </c>
      <c r="E21" s="28">
        <v>1746214.52</v>
      </c>
      <c r="G21" s="1">
        <f t="shared" si="0"/>
        <v>-0.016540828539936436</v>
      </c>
    </row>
    <row r="22" spans="1:7" ht="12.75">
      <c r="A22" s="28" t="s">
        <v>178</v>
      </c>
      <c r="B22" s="28">
        <v>262166.0875626289</v>
      </c>
      <c r="C22" s="28">
        <v>210398.45013851163</v>
      </c>
      <c r="D22" s="28">
        <v>153419.78351613184</v>
      </c>
      <c r="E22" s="28">
        <v>211582.25</v>
      </c>
      <c r="G22" s="1">
        <f t="shared" si="0"/>
        <v>-0.19294576973287947</v>
      </c>
    </row>
    <row r="23" spans="1:7" ht="12.75">
      <c r="A23" s="28" t="s">
        <v>89</v>
      </c>
      <c r="B23" s="28">
        <v>470012.2370479138</v>
      </c>
      <c r="C23" s="28">
        <v>491465.48741807876</v>
      </c>
      <c r="D23" s="28">
        <v>448554.40664475027</v>
      </c>
      <c r="E23" s="28">
        <v>493443.27</v>
      </c>
      <c r="G23" s="1">
        <f t="shared" si="0"/>
        <v>0.049851963640890506</v>
      </c>
    </row>
    <row r="24" spans="1:7" ht="12.75">
      <c r="A24" s="28" t="s">
        <v>84</v>
      </c>
      <c r="B24" s="28">
        <v>227270.45268515009</v>
      </c>
      <c r="C24" s="28">
        <v>230804.67703078518</v>
      </c>
      <c r="D24" s="28">
        <v>310779.7072818782</v>
      </c>
      <c r="E24" s="28">
        <v>379614.42</v>
      </c>
      <c r="G24" s="1">
        <f t="shared" si="0"/>
        <v>0.6703201648737864</v>
      </c>
    </row>
    <row r="25" spans="1:7" ht="12.75">
      <c r="A25" s="28" t="s">
        <v>152</v>
      </c>
      <c r="B25" s="28">
        <v>151407.92860721654</v>
      </c>
      <c r="C25" s="28">
        <v>154160.73218481874</v>
      </c>
      <c r="D25" s="28">
        <v>124094.29076309892</v>
      </c>
      <c r="E25" s="28">
        <v>123227.53</v>
      </c>
      <c r="G25" s="1">
        <f t="shared" si="0"/>
        <v>-0.1861223442288965</v>
      </c>
    </row>
    <row r="26" spans="1:7" ht="12.75">
      <c r="A26" s="28" t="s">
        <v>24</v>
      </c>
      <c r="B26" s="28">
        <v>2886440.7603890365</v>
      </c>
      <c r="C26" s="28">
        <v>2879277.366824042</v>
      </c>
      <c r="D26" s="28">
        <v>2680407.377883804</v>
      </c>
      <c r="E26" s="28">
        <v>2954082</v>
      </c>
      <c r="G26" s="1">
        <f t="shared" si="0"/>
        <v>0.02343413401695682</v>
      </c>
    </row>
    <row r="27" spans="2:5" ht="12.75">
      <c r="B27" s="85" t="s">
        <v>153</v>
      </c>
      <c r="C27" s="86"/>
      <c r="D27" s="86"/>
      <c r="E27" s="86"/>
    </row>
    <row r="28" spans="2:5" ht="12.75">
      <c r="B28" s="15" t="s">
        <v>27</v>
      </c>
      <c r="C28" s="15" t="s">
        <v>27</v>
      </c>
      <c r="D28" s="15" t="s">
        <v>27</v>
      </c>
      <c r="E28" s="15" t="s">
        <v>27</v>
      </c>
    </row>
    <row r="29" spans="1:7" ht="12.75">
      <c r="A29" s="28" t="s">
        <v>151</v>
      </c>
      <c r="B29" s="28">
        <v>1149290.933416149</v>
      </c>
      <c r="C29" s="28">
        <v>1276534.531797235</v>
      </c>
      <c r="D29" s="28">
        <v>1422633.6047774157</v>
      </c>
      <c r="E29" s="28">
        <v>1671864.16</v>
      </c>
      <c r="G29" s="1">
        <f t="shared" si="0"/>
        <v>0.4546918551167507</v>
      </c>
    </row>
    <row r="30" spans="1:7" ht="12.75">
      <c r="A30" s="28" t="s">
        <v>178</v>
      </c>
      <c r="B30" s="28">
        <v>141898.28695652174</v>
      </c>
      <c r="C30" s="28">
        <v>166051.59423963135</v>
      </c>
      <c r="D30" s="28">
        <v>225476.90553745927</v>
      </c>
      <c r="E30" s="28">
        <v>238636.84</v>
      </c>
      <c r="G30" s="1">
        <f t="shared" si="0"/>
        <v>0.6817457428018097</v>
      </c>
    </row>
    <row r="31" spans="1:7" ht="12.75">
      <c r="A31" s="28" t="s">
        <v>89</v>
      </c>
      <c r="B31" s="28">
        <v>387204.8604968944</v>
      </c>
      <c r="C31" s="28">
        <v>431505.04458525346</v>
      </c>
      <c r="D31" s="28">
        <v>521762.0738327904</v>
      </c>
      <c r="E31" s="28">
        <v>594271.35</v>
      </c>
      <c r="G31" s="1">
        <f t="shared" si="0"/>
        <v>0.534772443810184</v>
      </c>
    </row>
    <row r="32" spans="1:7" ht="12.75">
      <c r="A32" s="28" t="s">
        <v>84</v>
      </c>
      <c r="B32" s="28">
        <v>832816.809068323</v>
      </c>
      <c r="C32" s="28">
        <v>995179.306797235</v>
      </c>
      <c r="D32" s="28">
        <v>1186223.35504886</v>
      </c>
      <c r="E32" s="28">
        <v>1454669.67</v>
      </c>
      <c r="G32" s="1">
        <f t="shared" si="0"/>
        <v>0.7466862509984007</v>
      </c>
    </row>
    <row r="33" spans="1:7" ht="12.75">
      <c r="A33" s="28" t="s">
        <v>152</v>
      </c>
      <c r="B33" s="28">
        <v>954320.5813664596</v>
      </c>
      <c r="C33" s="28">
        <v>1081878.322235023</v>
      </c>
      <c r="D33" s="28">
        <v>1342234.1259500543</v>
      </c>
      <c r="E33" s="28">
        <v>1444929.56</v>
      </c>
      <c r="G33" s="1">
        <f t="shared" si="0"/>
        <v>0.5140924215749951</v>
      </c>
    </row>
    <row r="34" spans="1:7" ht="12.75">
      <c r="A34" s="28" t="s">
        <v>24</v>
      </c>
      <c r="B34" s="28">
        <v>3465531.677018633</v>
      </c>
      <c r="C34" s="28">
        <v>3951148.6175115206</v>
      </c>
      <c r="D34" s="28">
        <v>4698330.076004343</v>
      </c>
      <c r="E34" s="28">
        <v>5404371.59</v>
      </c>
      <c r="G34" s="1">
        <f t="shared" si="0"/>
        <v>0.5594639130955323</v>
      </c>
    </row>
    <row r="35" spans="2:5" ht="12.75">
      <c r="B35" s="85" t="s">
        <v>110</v>
      </c>
      <c r="C35" s="86"/>
      <c r="D35" s="86"/>
      <c r="E35" s="86"/>
    </row>
    <row r="36" spans="2:5" ht="12.75">
      <c r="B36" s="15" t="s">
        <v>27</v>
      </c>
      <c r="C36" s="15" t="s">
        <v>27</v>
      </c>
      <c r="D36" s="15" t="s">
        <v>27</v>
      </c>
      <c r="E36" s="15" t="s">
        <v>27</v>
      </c>
    </row>
    <row r="37" spans="1:7" ht="12.75">
      <c r="A37" s="28" t="s">
        <v>151</v>
      </c>
      <c r="B37" s="28">
        <v>2924875.0864497055</v>
      </c>
      <c r="C37" s="28">
        <v>3068982.8628669544</v>
      </c>
      <c r="D37" s="28">
        <v>3066192.816076982</v>
      </c>
      <c r="E37" s="28">
        <v>3418078.68</v>
      </c>
      <c r="G37" s="1">
        <f t="shared" si="0"/>
        <v>0.16862381434174645</v>
      </c>
    </row>
    <row r="38" spans="1:7" ht="12.75">
      <c r="A38" s="28" t="s">
        <v>178</v>
      </c>
      <c r="B38" s="28">
        <v>404064.37451915065</v>
      </c>
      <c r="C38" s="28">
        <v>376450.044378143</v>
      </c>
      <c r="D38" s="28">
        <v>378896.6890535911</v>
      </c>
      <c r="E38" s="28">
        <v>450219.09</v>
      </c>
      <c r="G38" s="1">
        <f t="shared" si="0"/>
        <v>0.11422614412808585</v>
      </c>
    </row>
    <row r="39" spans="1:7" ht="12.75">
      <c r="A39" s="28" t="s">
        <v>89</v>
      </c>
      <c r="B39" s="28">
        <v>857217.0975448082</v>
      </c>
      <c r="C39" s="28">
        <v>922970.5320033322</v>
      </c>
      <c r="D39" s="28">
        <v>970316.4804775408</v>
      </c>
      <c r="E39" s="28">
        <v>1087714.62</v>
      </c>
      <c r="G39" s="1">
        <f t="shared" si="0"/>
        <v>0.26889048657028614</v>
      </c>
    </row>
    <row r="40" spans="1:7" ht="12.75">
      <c r="A40" s="28" t="s">
        <v>84</v>
      </c>
      <c r="B40" s="28">
        <v>1060087.261753473</v>
      </c>
      <c r="C40" s="28">
        <v>1225983.9838280203</v>
      </c>
      <c r="D40" s="28">
        <v>1497003.0623307382</v>
      </c>
      <c r="E40" s="28">
        <v>1834284.09</v>
      </c>
      <c r="G40" s="1">
        <f t="shared" si="0"/>
        <v>0.7303142450423759</v>
      </c>
    </row>
    <row r="41" spans="1:7" ht="12.75">
      <c r="A41" s="28" t="s">
        <v>152</v>
      </c>
      <c r="B41" s="28">
        <v>1105728.509973676</v>
      </c>
      <c r="C41" s="28">
        <v>1236039.0544198416</v>
      </c>
      <c r="D41" s="28">
        <v>1466328.416713153</v>
      </c>
      <c r="E41" s="28">
        <v>1568157.09</v>
      </c>
      <c r="G41" s="1">
        <f t="shared" si="0"/>
        <v>0.41821168203154424</v>
      </c>
    </row>
    <row r="42" spans="1:7" ht="12.75">
      <c r="A42" s="28" t="s">
        <v>24</v>
      </c>
      <c r="B42" s="28">
        <v>6351972.43740767</v>
      </c>
      <c r="C42" s="28">
        <v>6830425.984335562</v>
      </c>
      <c r="D42" s="28">
        <v>7378737.453888147</v>
      </c>
      <c r="E42" s="28">
        <v>8358453.59</v>
      </c>
      <c r="G42" s="1">
        <f t="shared" si="0"/>
        <v>0.31588316422405693</v>
      </c>
    </row>
  </sheetData>
  <sheetProtection/>
  <mergeCells count="6">
    <mergeCell ref="B1:E1"/>
    <mergeCell ref="B35:E35"/>
    <mergeCell ref="B3:E3"/>
    <mergeCell ref="B11:E11"/>
    <mergeCell ref="B19:E19"/>
    <mergeCell ref="B27:E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FASTS bradley</dc:creator>
  <cp:keywords/>
  <dc:description/>
  <cp:lastModifiedBy>Alex Reisner</cp:lastModifiedBy>
  <dcterms:created xsi:type="dcterms:W3CDTF">2008-08-25T06:28:35Z</dcterms:created>
  <dcterms:modified xsi:type="dcterms:W3CDTF">2008-08-28T03:46:20Z</dcterms:modified>
  <cp:category/>
  <cp:version/>
  <cp:contentType/>
  <cp:contentStatus/>
</cp:coreProperties>
</file>